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6875" windowHeight="9975" tabRatio="788" activeTab="2"/>
  </bookViews>
  <sheets>
    <sheet name="Proje Harcama Özeti " sheetId="1" r:id="rId1"/>
    <sheet name="Hesap (Muhasebe) Defteri " sheetId="2" r:id="rId2"/>
    <sheet name="1.İnsan Kaynakları" sheetId="3" r:id="rId3"/>
    <sheet name="2.Seyahat-Harcırahlar" sheetId="4" r:id="rId4"/>
    <sheet name="3.Ekipman Malzeme" sheetId="5" r:id="rId5"/>
    <sheet name="4.Yerel Ofis" sheetId="6" r:id="rId6"/>
    <sheet name="5.Diğer Maliyetler, Hizmetler" sheetId="7" r:id="rId7"/>
    <sheet name="6.Diğer" sheetId="8" r:id="rId8"/>
  </sheets>
  <definedNames>
    <definedName name="_ftn1" localSheetId="3">'2.Seyahat-Harcırahlar'!#REF!</definedName>
    <definedName name="_ftnref1" localSheetId="3">'2.Seyahat-Harcırahlar'!#REF!</definedName>
    <definedName name="_xlnm.Print_Area" localSheetId="2">'1.İnsan Kaynakları'!$A$1:$O$23</definedName>
    <definedName name="_xlnm.Print_Area" localSheetId="3">'2.Seyahat-Harcırahlar'!$A$1:$Q$13</definedName>
    <definedName name="_xlnm.Print_Area" localSheetId="4">'3.Ekipman Malzeme'!$A$1:$O$19</definedName>
    <definedName name="_xlnm.Print_Area" localSheetId="5">'4.Yerel Ofis'!$A$1:$M$18</definedName>
    <definedName name="_xlnm.Print_Area" localSheetId="6">'5.Diğer Maliyetler, Hizmetler'!$A$1:$M$20</definedName>
    <definedName name="_xlnm.Print_Area" localSheetId="7">'6.Diğer'!$A$1:$M$15</definedName>
    <definedName name="_xlnm.Print_Area" localSheetId="1">'Hesap (Muhasebe) Defteri '!$A$1:$I$172</definedName>
    <definedName name="_xlnm.Print_Area" localSheetId="0">'Proje Harcama Özeti '!$A$1:$E$36</definedName>
    <definedName name="_xlnm.Print_Titles" localSheetId="2">'1.İnsan Kaynakları'!$6:$6</definedName>
    <definedName name="_xlnm.Print_Titles" localSheetId="3">'2.Seyahat-Harcırahlar'!$6:$6</definedName>
    <definedName name="_xlnm.Print_Titles" localSheetId="4">'3.Ekipman Malzeme'!$A:$O,'3.Ekipman Malzeme'!$1:$6</definedName>
    <definedName name="_xlnm.Print_Titles" localSheetId="5">'4.Yerel Ofis'!$A:$M,'4.Yerel Ofis'!$1:$6</definedName>
    <definedName name="_xlnm.Print_Titles" localSheetId="6">'5.Diğer Maliyetler, Hizmetler'!$A:$M,'5.Diğer Maliyetler, Hizmetler'!$1:$6</definedName>
    <definedName name="_xlnm.Print_Titles" localSheetId="7">'6.Diğer'!$A:$M,'6.Diğer'!$1:$6</definedName>
    <definedName name="_xlnm.Print_Titles" localSheetId="1">'Hesap (Muhasebe) Defteri '!$A:$H,'Hesap (Muhasebe) Defteri '!$1:$6</definedName>
    <definedName name="_xlnm.Print_Titles" localSheetId="0">'Proje Harcama Özeti '!$A:$E,'Proje Harcama Özeti '!$1:$8</definedName>
  </definedNames>
  <calcPr fullCalcOnLoad="1"/>
</workbook>
</file>

<file path=xl/comments2.xml><?xml version="1.0" encoding="utf-8"?>
<comments xmlns="http://schemas.openxmlformats.org/spreadsheetml/2006/main">
  <authors>
    <author>cfcu</author>
  </authors>
  <commentList>
    <comment ref="C25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kişiye her odeme yapılan donem icin, odeme donemi gunu belirtilecek.
Ornek: 30 gunun, 10 gunu prj basinda, 5 gun ortasinda, 15 gun sonunda calisan bir egitmen</t>
        </r>
      </text>
    </comment>
  </commentList>
</comments>
</file>

<file path=xl/comments4.xml><?xml version="1.0" encoding="utf-8"?>
<comments xmlns="http://schemas.openxmlformats.org/spreadsheetml/2006/main">
  <authors>
    <author>cfcu</author>
  </authors>
  <commentList>
    <comment ref="J7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Belge karsılıgı harcırah odemesi yapılan durumlarda, Tum faturaların miktarlarını buraya girsinler. </t>
        </r>
      </text>
    </comment>
  </commentList>
</comments>
</file>

<file path=xl/comments6.xml><?xml version="1.0" encoding="utf-8"?>
<comments xmlns="http://schemas.openxmlformats.org/spreadsheetml/2006/main">
  <authors>
    <author>cfcu</author>
  </authors>
  <commentList>
    <comment ref="E6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Birim "ay" ise: "ay":
Birim "gun" ise: gun
Birim" adet" ise "adet" 
sayilari yazilacak</t>
        </r>
      </text>
    </comment>
  </commentList>
</comments>
</file>

<file path=xl/comments7.xml><?xml version="1.0" encoding="utf-8"?>
<comments xmlns="http://schemas.openxmlformats.org/spreadsheetml/2006/main">
  <authors>
    <author>cfcu</author>
  </authors>
  <commentList>
    <comment ref="E6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Birim "ay" ise: "ay":
Birim "gun" ise: gun
Birim" adet" ise "adet" 
sayilari yazilacak</t>
        </r>
      </text>
    </comment>
  </commentList>
</comments>
</file>

<file path=xl/comments8.xml><?xml version="1.0" encoding="utf-8"?>
<comments xmlns="http://schemas.openxmlformats.org/spreadsheetml/2006/main">
  <authors>
    <author>cfcu</author>
  </authors>
  <commentList>
    <comment ref="E6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Birim "ay" ise: "ay":
Birim "gun" ise: gun
Birim" adet" ise "adet" 
sayilari yazilacak</t>
        </r>
      </text>
    </comment>
  </commentList>
</comments>
</file>

<file path=xl/sharedStrings.xml><?xml version="1.0" encoding="utf-8"?>
<sst xmlns="http://schemas.openxmlformats.org/spreadsheetml/2006/main" count="635" uniqueCount="286">
  <si>
    <t>1.1.2.1.</t>
  </si>
  <si>
    <t>1.1.2.2 .</t>
  </si>
  <si>
    <t>1.1.3.1.</t>
  </si>
  <si>
    <t>1.1.3.2.</t>
  </si>
  <si>
    <t xml:space="preserve"> </t>
  </si>
  <si>
    <t>Sözleşme No:</t>
  </si>
  <si>
    <t>TR0501.02/01/XXX</t>
  </si>
  <si>
    <t>Hibe Yararlanıcısının Adı:</t>
  </si>
  <si>
    <t>XXXXX  DERNEĞİ</t>
  </si>
  <si>
    <t>Rapor Dönemi:</t>
  </si>
  <si>
    <t>30/11/2007 - ..../..../2008</t>
  </si>
  <si>
    <t>No</t>
  </si>
  <si>
    <t>İlgili Bütçe Kalemi</t>
  </si>
  <si>
    <t>Ödenen Ücretler  
(Net YTL)</t>
  </si>
  <si>
    <t>Ödenen Ücretler  
(Net Euro)</t>
  </si>
  <si>
    <t>Ahmet Mehmetoğlu</t>
  </si>
  <si>
    <t>Proje Koordinatörü</t>
  </si>
  <si>
    <t>Katılımcılar</t>
  </si>
  <si>
    <t>İzmir - Ankara
(23.01.2007)
Ankara - İzmir
(25.01.2007)</t>
  </si>
  <si>
    <t>Seri No</t>
  </si>
  <si>
    <t xml:space="preserve"> Ekipmanın Bulunduğu Yer</t>
  </si>
  <si>
    <t>Proje ofisi</t>
  </si>
  <si>
    <t>Ortak-1 (XXX) ofisi</t>
  </si>
  <si>
    <t xml:space="preserve">Mehmet Aydın (YTL odeme) </t>
  </si>
  <si>
    <t xml:space="preserve">1.1.1.1. Proje Koordinatörü </t>
  </si>
  <si>
    <t xml:space="preserve">Proje Koordinatörü Alt Toplamı </t>
  </si>
  <si>
    <t>Gün</t>
  </si>
  <si>
    <t xml:space="preserve">Mustafa Arı </t>
  </si>
  <si>
    <t>Ay (Aralık)</t>
  </si>
  <si>
    <t xml:space="preserve">Ay (Ocak) </t>
  </si>
  <si>
    <t xml:space="preserve">Ay (Şubat) </t>
  </si>
  <si>
    <t>1.1.1.1</t>
  </si>
  <si>
    <t>1 (sozlesme)
2 (zaman cizelgesi)
3 (bordro)
4 (banka transfer dekontu)
5 (SSK belgesi).</t>
  </si>
  <si>
    <t>"</t>
  </si>
  <si>
    <t>Ahmet Mehmetoğlu (euro odeme)</t>
  </si>
  <si>
    <t>Proje asistanı</t>
  </si>
  <si>
    <t>1.1.1.2</t>
  </si>
  <si>
    <t>1.1.1.2. Proje Asistanı</t>
  </si>
  <si>
    <t xml:space="preserve">Proje Asistanı Alt Toplamı </t>
  </si>
  <si>
    <t>1.1.1.3</t>
  </si>
  <si>
    <t xml:space="preserve">1.1.1.3. Eğitmen 1 ( Teknik ) </t>
  </si>
  <si>
    <t>Mustafa ARI (YTL ödeme)</t>
  </si>
  <si>
    <t>Egitmen-1</t>
  </si>
  <si>
    <t xml:space="preserve">Proje Eğitmeni 1 Alt Toplamı </t>
  </si>
  <si>
    <t>....</t>
  </si>
  <si>
    <t>...</t>
  </si>
  <si>
    <t>Mustafa ARI</t>
  </si>
  <si>
    <t>1.3.2</t>
  </si>
  <si>
    <t>Ulaşım Aracı</t>
  </si>
  <si>
    <t>Ödenen Tutar  
(Net YTL)</t>
  </si>
  <si>
    <t>Ödenen Tutar  
(Net Euro)</t>
  </si>
  <si>
    <t xml:space="preserve">SEYAHAT </t>
  </si>
  <si>
    <t>HARCIRAH</t>
  </si>
  <si>
    <t>Uçak
(Euro ödendi)</t>
  </si>
  <si>
    <t>3.2.1</t>
  </si>
  <si>
    <t>3.2.2</t>
  </si>
  <si>
    <t xml:space="preserve">Adet </t>
  </si>
  <si>
    <t>TOPLAM MALİYET 
EUR</t>
  </si>
  <si>
    <t>Birim Maliyet 
YTL</t>
  </si>
  <si>
    <t>Birim Maliyet 
EURO</t>
  </si>
  <si>
    <t>1 (sozlesme, varsa)
2 (fatura)
3 (banka transfer dekontu)
4 (menşei belgesi, varsa)</t>
  </si>
  <si>
    <t>Menşei Belgesi Numarası[1]</t>
  </si>
  <si>
    <t>[1] 5000 Euro'dan fazla birim maliyeti olan ekipmanlar için zorunludur.</t>
  </si>
  <si>
    <t>4.1</t>
  </si>
  <si>
    <t>4.2</t>
  </si>
  <si>
    <t>4.3</t>
  </si>
  <si>
    <t>4.4</t>
  </si>
  <si>
    <t>Ofis kirası</t>
  </si>
  <si>
    <t>Telefon</t>
  </si>
  <si>
    <t>5.1.1</t>
  </si>
  <si>
    <t>5.2.</t>
  </si>
  <si>
    <t>5.3.</t>
  </si>
  <si>
    <t>YMM denetim</t>
  </si>
  <si>
    <t>5.5.1</t>
  </si>
  <si>
    <t>Çeviri</t>
  </si>
  <si>
    <t>5.5.2</t>
  </si>
  <si>
    <t>Çevirmen</t>
  </si>
  <si>
    <t>5.6.</t>
  </si>
  <si>
    <t>Banka havale masrafı</t>
  </si>
  <si>
    <t>5.7.1</t>
  </si>
  <si>
    <t>5.7.2</t>
  </si>
  <si>
    <t>Seminer</t>
  </si>
  <si>
    <t>5.8.2</t>
  </si>
  <si>
    <t>Broşür</t>
  </si>
  <si>
    <t>5.8.3</t>
  </si>
  <si>
    <t>Tabela</t>
  </si>
  <si>
    <t>Laptop (Euro odeme ornegi)</t>
  </si>
  <si>
    <t>Masa (YTL odeme ornegi)</t>
  </si>
  <si>
    <t>Sandalye (YTL odeme ornegi)</t>
  </si>
  <si>
    <t>Adet</t>
  </si>
  <si>
    <t>Araç kirası (YTL odeme ornegi)</t>
  </si>
  <si>
    <t>Araç kirası(YTL odeme ornegi)</t>
  </si>
  <si>
    <t>Kirtasiye (Euro odeme ornegi, tek faturada birden fazla alım)</t>
  </si>
  <si>
    <t>1 (sozlesme, varsa)
2 (fatura)
3 (banka transfer dekontu)</t>
  </si>
  <si>
    <t>1 (fatura, bilet)
2  (banka transfer dekontu)
3 (gider pusulası, odeme makbuzu v.b.)
4 (uçak biniş kartı)</t>
  </si>
  <si>
    <t>Kitap (YTL odeme ornegi)</t>
  </si>
  <si>
    <t>Araştırma (Euro odeme ornegi)</t>
  </si>
  <si>
    <t>1 (sozlesme, varsa)
2 (fatura)
3 (banka transfer dekontu)
4 (gider pusulası veya odeme belgesi)</t>
  </si>
  <si>
    <t>Açılış toplantısı (kira)</t>
  </si>
  <si>
    <t>6.1.</t>
  </si>
  <si>
    <t>Tadilat</t>
  </si>
  <si>
    <t>6.2</t>
  </si>
  <si>
    <t>Kargo ücreti</t>
  </si>
  <si>
    <t>Kursiyer gündeliği</t>
  </si>
  <si>
    <t>6.3</t>
  </si>
  <si>
    <t>..</t>
  </si>
  <si>
    <t>TOPLAM MALİYET 
EURO</t>
  </si>
  <si>
    <t>BÜTÇE BİLGİLERİ</t>
  </si>
  <si>
    <t>HARCAMA BİLGİLERİ</t>
  </si>
  <si>
    <r>
      <t xml:space="preserve">Yemek:20
Ş.içi ulaşım:40
otel: 150
</t>
    </r>
    <r>
      <rPr>
        <b/>
        <sz val="10"/>
        <color indexed="8"/>
        <rFont val="Times New Roman"/>
        <family val="1"/>
      </rPr>
      <t>toplam: 210</t>
    </r>
  </si>
  <si>
    <t>Fatura Numarası</t>
  </si>
  <si>
    <t xml:space="preserve">1. İnsan Kaynakları </t>
  </si>
  <si>
    <t xml:space="preserve">NİHAİ MALİ RAPOR </t>
  </si>
  <si>
    <t>gg/aa/yyyy - gg/aa/ yyyy</t>
  </si>
  <si>
    <t xml:space="preserve">GERÇEKLEŞEN HARCAMALAR </t>
  </si>
  <si>
    <t xml:space="preserve">SÖZLEŞME NUMARASI : </t>
  </si>
  <si>
    <t xml:space="preserve">BÜTÇE BAŞLIĞI </t>
  </si>
  <si>
    <t xml:space="preserve">Birim </t>
  </si>
  <si>
    <t xml:space="preserve">Birim Maliyeti (EURO) </t>
  </si>
  <si>
    <t xml:space="preserve">Toplam Maliyet (EURO) </t>
  </si>
  <si>
    <t xml:space="preserve">1.1.3. Diğer Personel </t>
  </si>
  <si>
    <t xml:space="preserve">1.1.2. İdari/Destek Personel </t>
  </si>
  <si>
    <t xml:space="preserve">1.2.1.  Teknik </t>
  </si>
  <si>
    <t xml:space="preserve">1.2.2.  Diğer </t>
  </si>
  <si>
    <t>DİĞER TOPLAM (EURO)</t>
  </si>
  <si>
    <t>EKİPMAN, MALZEME TOPLAM (EURO)</t>
  </si>
  <si>
    <t>YYYYY</t>
  </si>
  <si>
    <t>XXXX</t>
  </si>
  <si>
    <t>EKİPMAN, MALZEME TOPLAM (EURO )</t>
  </si>
  <si>
    <t xml:space="preserve">SEYAHAT TOPLAM (EURO) </t>
  </si>
  <si>
    <t xml:space="preserve">HARCIRAH TOPLAM (EURO) </t>
  </si>
  <si>
    <t>İNSAN KAYNAKLARI TOPLAM ( EURO)</t>
  </si>
  <si>
    <t xml:space="preserve">1.1. Maaşlar  (Yerel Uzman) </t>
  </si>
  <si>
    <t xml:space="preserve">1.2. Maaşlar  (Uluslararası Uzman) </t>
  </si>
  <si>
    <t xml:space="preserve">1.3. Görev/Seyahat Gündelikleri </t>
  </si>
  <si>
    <t xml:space="preserve">1.3.1.   Uluslararası Personel  (Projede görevli) </t>
  </si>
  <si>
    <t xml:space="preserve">1.3.2.  Yerel Personel  (Projede görevli) </t>
  </si>
  <si>
    <t xml:space="preserve">1.3.3.  Seminer/Konferans Katılımcıları </t>
  </si>
  <si>
    <t xml:space="preserve">2. Seyahat </t>
  </si>
  <si>
    <t xml:space="preserve">2.1. Uluslararası Seyahat   </t>
  </si>
  <si>
    <t xml:space="preserve">2.2. Yerel Seyehat </t>
  </si>
  <si>
    <t xml:space="preserve">Yerel Seyahat Alt Toplam </t>
  </si>
  <si>
    <t xml:space="preserve">3. Ekipman ve  Malzeme </t>
  </si>
  <si>
    <t xml:space="preserve">Seyahat Alt Toplamı </t>
  </si>
  <si>
    <t xml:space="preserve">Uluslararası Seyahat Alt Toplamı </t>
  </si>
  <si>
    <t xml:space="preserve">İnsan Kaynakları Alt Toplamı </t>
  </si>
  <si>
    <t>Görev/Seyahat Alt Toplamı</t>
  </si>
  <si>
    <t xml:space="preserve">Diğer Personel Alt Toplamı </t>
  </si>
  <si>
    <t xml:space="preserve">İdari/Destek Personel Alt Toplamı </t>
  </si>
  <si>
    <t xml:space="preserve">Teknik Personel Alt Toplamı </t>
  </si>
  <si>
    <t xml:space="preserve">3.1. Araç Kiralanması </t>
  </si>
  <si>
    <t xml:space="preserve">3.2. Mobilya, bilgisayar Ekipman </t>
  </si>
  <si>
    <t xml:space="preserve">3.3. Makinalar, aletler... </t>
  </si>
  <si>
    <t xml:space="preserve">3.4. Makineler için yedek parçalar/ekipman, aletler </t>
  </si>
  <si>
    <t xml:space="preserve">3.5 Diğer (Lütfen Belirtiniz) </t>
  </si>
  <si>
    <t xml:space="preserve">Ekipman ve Malzeme Alt Toplamı </t>
  </si>
  <si>
    <t xml:space="preserve">4. Yerel Ofis/ Proje Maliyetleri </t>
  </si>
  <si>
    <t xml:space="preserve">4.1. Araç Maliyeti </t>
  </si>
  <si>
    <t xml:space="preserve">4.2. Ofis Kirası </t>
  </si>
  <si>
    <t xml:space="preserve">4.3. Tüketim Malzemeleri-Ofis Malzemeleri </t>
  </si>
  <si>
    <t>4.4. Diğer hizmetler (tel/faks, elektrik/ısınma, bakım)</t>
  </si>
  <si>
    <t>Yerel Ofis/Proje Maliyetleri Alt Toplamı</t>
  </si>
  <si>
    <t>5. Diğer maliyetler, hizmetler</t>
  </si>
  <si>
    <t>5.1. Yayınlar</t>
  </si>
  <si>
    <t>5.2. Etüd, araştırma</t>
  </si>
  <si>
    <t>5.3.  Denetim (YMM)</t>
  </si>
  <si>
    <t>5.4. Değerlendirme maliyetleri</t>
  </si>
  <si>
    <t>5.5. Tercüme, tercümanlar</t>
  </si>
  <si>
    <t>5.6. Mali hizmetler (banka teminatı maliyetleri vb.)</t>
  </si>
  <si>
    <t>5.7. Konferans/seminer maliyetleri</t>
  </si>
  <si>
    <t xml:space="preserve">5.8. Tanıtım Faaliyetleri  </t>
  </si>
  <si>
    <t>Diğer Maliyetler, Hizmetler Alt Toplamı</t>
  </si>
  <si>
    <t xml:space="preserve">6. Diğer </t>
  </si>
  <si>
    <t xml:space="preserve">Diğer Alt Toplamı </t>
  </si>
  <si>
    <t>9.Doğrudan Uygun Proje Maliyeti Ara Toplamı (7+8)</t>
  </si>
  <si>
    <t>7.Doğrudan uygun proje maliyeti ara toplamı (1-6)</t>
  </si>
  <si>
    <t>8.İhtiyat akçesi (doğrudan uygun proje maliyeti ara toplamı olan kalem 7'nin maksimum %5'i)</t>
  </si>
  <si>
    <t>10.  İdari maliyetler (Toplam doğrudan uygun proje maliyeti olan kalem 9'un maksimum %5'si)</t>
  </si>
  <si>
    <t>11. Toplam Uygun Proje Maliyeti  (9+10)</t>
  </si>
  <si>
    <t xml:space="preserve">İdari Maliyetler Alt Toplamı </t>
  </si>
  <si>
    <t xml:space="preserve">Uluslararası Personel Alt Toplamı </t>
  </si>
  <si>
    <t xml:space="preserve">Ahmet Mehmetoğlu </t>
  </si>
  <si>
    <t>Otobüs</t>
  </si>
  <si>
    <t xml:space="preserve">Uçak </t>
  </si>
  <si>
    <t xml:space="preserve">Masa </t>
  </si>
  <si>
    <t xml:space="preserve">Sandalye </t>
  </si>
  <si>
    <t xml:space="preserve">Laptop </t>
  </si>
  <si>
    <t xml:space="preserve">Araç Kiralanması  (1) </t>
  </si>
  <si>
    <t xml:space="preserve">Araç Kiralanması (2)  </t>
  </si>
  <si>
    <t>Ofis Kirası (Aralık)</t>
  </si>
  <si>
    <t xml:space="preserve">Ofis Kirası (Ocak) </t>
  </si>
  <si>
    <t xml:space="preserve">Ofis Kirası (Şubat) </t>
  </si>
  <si>
    <t xml:space="preserve">Gün </t>
  </si>
  <si>
    <t xml:space="preserve">Kırtasiye </t>
  </si>
  <si>
    <t>Ay</t>
  </si>
  <si>
    <t xml:space="preserve">Kitap </t>
  </si>
  <si>
    <t xml:space="preserve">Araştırma </t>
  </si>
  <si>
    <t xml:space="preserve">YMM Denetim </t>
  </si>
  <si>
    <t xml:space="preserve">Çeviri </t>
  </si>
  <si>
    <t xml:space="preserve">Çevirmen </t>
  </si>
  <si>
    <t xml:space="preserve">Banka havale masrafı </t>
  </si>
  <si>
    <t xml:space="preserve">Açılış Toplantısı (catering) </t>
  </si>
  <si>
    <t>Açılış Toplantısı (kira)</t>
  </si>
  <si>
    <t xml:space="preserve">Seminer </t>
  </si>
  <si>
    <t xml:space="preserve">Brosür </t>
  </si>
  <si>
    <t xml:space="preserve">Tabela </t>
  </si>
  <si>
    <t xml:space="preserve">Tadilat </t>
  </si>
  <si>
    <t xml:space="preserve">Kargo Ücreti </t>
  </si>
  <si>
    <t xml:space="preserve">Kursiyer Gündeliği </t>
  </si>
  <si>
    <t xml:space="preserve">Mehmet Aydın </t>
  </si>
  <si>
    <t xml:space="preserve">Ay(Mart) </t>
  </si>
  <si>
    <t xml:space="preserve">Ay (Mart) </t>
  </si>
  <si>
    <t>_</t>
  </si>
  <si>
    <t xml:space="preserve">NİHAİ BÜTÇE 
(Zeyilname, Küçük Değişiklik ve İhtiyat Akçesi) </t>
  </si>
  <si>
    <t xml:space="preserve">1.1.1. Teknik Personel (brüt tutar) </t>
  </si>
  <si>
    <t xml:space="preserve">İdari Maliyetler </t>
  </si>
  <si>
    <t>Ahmet Mehmetoğlu (Euro odeme)</t>
  </si>
  <si>
    <t>gg.aa.2008-gg.aa.2008</t>
  </si>
  <si>
    <t xml:space="preserve">Projede Aldığı Pozisyonu       (Görevi) </t>
  </si>
  <si>
    <t>İlgili Olduğu Dönem           (Ay veya Gün)</t>
  </si>
  <si>
    <t>Sosyal Güvenlik/
Vergi Kesintileri 
(YTL)</t>
  </si>
  <si>
    <t xml:space="preserve">InfoEuro Kuru </t>
  </si>
  <si>
    <t>Sosyal Güvenlik/
Vergi
(Euro Karşılığı)</t>
  </si>
  <si>
    <t>Toplam Maliyet
 (Euro)</t>
  </si>
  <si>
    <t xml:space="preserve">Türü </t>
  </si>
  <si>
    <t xml:space="preserve">Numarası </t>
  </si>
  <si>
    <t xml:space="preserve">NİHAİ MALİ RAPOR SIRA NUMARASI </t>
  </si>
  <si>
    <t>*Banka Dekontu    **SSK Ödeme Belgesi       ***Gider Makb.</t>
  </si>
  <si>
    <t>* 25658        ** 698/25766    *** 16</t>
  </si>
  <si>
    <t>BANKA DEKONTU/ ÖDEME  BELGESİ</t>
  </si>
  <si>
    <t xml:space="preserve">Personel Adı </t>
  </si>
  <si>
    <t>Seyahat Yeri ve Tarihi
(Gidiş - Dönüş)
Tarih</t>
  </si>
  <si>
    <t>Harcırah Tutarı    (YTL)</t>
  </si>
  <si>
    <t>Harcırah Tutarı 
(Euro)</t>
  </si>
  <si>
    <t xml:space="preserve">Destekleyici Belgenin Sıra Numarası </t>
  </si>
  <si>
    <t>Harcırah Gun Sayısı</t>
  </si>
  <si>
    <t>Toplam Harcırah Tutarı (Euro)</t>
  </si>
  <si>
    <t>*Banka Dekontu       ** Fiş,Fatura     ***Gider Makb.</t>
  </si>
  <si>
    <t>* 25658        ** 586   *** 16</t>
  </si>
  <si>
    <t>Otobüs 
(YTL ödendi)</t>
  </si>
  <si>
    <t>*2685</t>
  </si>
  <si>
    <t>Ekipman Malzemenin Niteliği</t>
  </si>
  <si>
    <t>* A 52039</t>
  </si>
  <si>
    <t xml:space="preserve">*52850
</t>
  </si>
  <si>
    <t xml:space="preserve">ÖDEME  BELGESİ / BANKA DEKONTU BİLGİLERİ </t>
  </si>
  <si>
    <t>İlgili Olduğu   Dönem                   (Ay veya Gün)</t>
  </si>
  <si>
    <t>Birim Maliyet 
(Euro)</t>
  </si>
  <si>
    <t xml:space="preserve">TOPLAM MALİYET 
(Euro) </t>
  </si>
  <si>
    <t>Birim Maliyet 
(YTL)</t>
  </si>
  <si>
    <t xml:space="preserve">*Banka Dekontu </t>
  </si>
  <si>
    <t xml:space="preserve">*52860
</t>
  </si>
  <si>
    <t>* A 52050</t>
  </si>
  <si>
    <t xml:space="preserve"> Harcamanın Niteliği </t>
  </si>
  <si>
    <t xml:space="preserve">YEREL OFİS/PROJE MALİYETLERİ TOPLAM (EURO) </t>
  </si>
  <si>
    <t>Harcamanın Niteliği</t>
  </si>
  <si>
    <t>Açılış toplantısı (Catering)</t>
  </si>
  <si>
    <t>* A 52070</t>
  </si>
  <si>
    <t xml:space="preserve">*52880
</t>
  </si>
  <si>
    <t xml:space="preserve">TOPLAM MALİYET (Euro) </t>
  </si>
  <si>
    <t xml:space="preserve">Harcamanın Niteliği </t>
  </si>
  <si>
    <t>Birim Maliyet 
YTL)</t>
  </si>
  <si>
    <t>gg.aa.2008</t>
  </si>
  <si>
    <t>* A 52586</t>
  </si>
  <si>
    <t xml:space="preserve">*52833
</t>
  </si>
  <si>
    <t xml:space="preserve">HİBE FAYDALANICISI : </t>
  </si>
  <si>
    <t>NİHAİ MALİ RAPOR DÖNEMİ :</t>
  </si>
  <si>
    <t xml:space="preserve">XXX DERNEĞİ </t>
  </si>
  <si>
    <t>PROJE HARCAMA ÖZETİ</t>
  </si>
  <si>
    <t xml:space="preserve">NİHAİ BÜTÇE </t>
  </si>
  <si>
    <t>5. Diğer Maliyetler, Hizmetler</t>
  </si>
  <si>
    <t xml:space="preserve">8.İhtiyat Akçesi  (Başka bütçe kalemlerine aktarılarak Harcama Yapılabilir) </t>
  </si>
  <si>
    <t xml:space="preserve">10.  İdari Maliyetler </t>
  </si>
  <si>
    <t>7.Doğrudan uygun proje maliyeti ara toplamı (1+2+3+4+5+6)</t>
  </si>
  <si>
    <t xml:space="preserve">BÜTÇE </t>
  </si>
  <si>
    <t>(EURO)</t>
  </si>
  <si>
    <t xml:space="preserve">FARK </t>
  </si>
  <si>
    <t xml:space="preserve">ORJİNAL BÜTÇE </t>
  </si>
  <si>
    <t xml:space="preserve">FON KAYNAKLARI  </t>
  </si>
  <si>
    <t xml:space="preserve">KAYNAK </t>
  </si>
  <si>
    <t xml:space="preserve">1. AB Katkısı </t>
  </si>
  <si>
    <t xml:space="preserve">2. Hibe Faydalanıcısının Katkısı  </t>
  </si>
  <si>
    <t xml:space="preserve">3. Diğer Katkılar </t>
  </si>
  <si>
    <t xml:space="preserve">TOPLAM </t>
  </si>
  <si>
    <t xml:space="preserve">Faiz Gelirleri </t>
  </si>
  <si>
    <t xml:space="preserve">GERÇEKLEŞEN HARCAMALAR (Nihai Mali Rapor) </t>
  </si>
  <si>
    <t xml:space="preserve">Proje Kapsamında Elde Edilen Doğrudan Gelirler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</si>
</sst>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YTL&quot;"/>
    <numFmt numFmtId="165" formatCode="0.0000"/>
    <numFmt numFmtId="166" formatCode="[$-409]mmmm\ d\,\ yyyy;@"/>
    <numFmt numFmtId="167" formatCode="#,##0.000"/>
    <numFmt numFmtId="168" formatCode="#,##0.0"/>
    <numFmt numFmtId="169" formatCode="0.000000"/>
    <numFmt numFmtId="170" formatCode="0.00000"/>
    <numFmt numFmtId="171" formatCode="0.000"/>
    <numFmt numFmtId="172" formatCode="0.000000000"/>
    <numFmt numFmtId="173" formatCode="0.00000000"/>
    <numFmt numFmtId="174" formatCode="0.0000000"/>
    <numFmt numFmtId="175" formatCode="#,##0.0000"/>
    <numFmt numFmtId="176" formatCode="0.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" fontId="9" fillId="2" borderId="0" xfId="21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166" fontId="7" fillId="2" borderId="0" xfId="0" applyNumberFormat="1" applyFont="1" applyFill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49" fontId="9" fillId="2" borderId="2" xfId="2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21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>
      <alignment horizontal="center" vertical="center" wrapText="1"/>
    </xf>
    <xf numFmtId="0" fontId="9" fillId="2" borderId="2" xfId="21" applyFont="1" applyFill="1" applyBorder="1" applyAlignment="1" applyProtection="1">
      <alignment horizontal="center" vertical="center"/>
      <protection locked="0"/>
    </xf>
    <xf numFmtId="0" fontId="9" fillId="2" borderId="2" xfId="21" applyFont="1" applyFill="1" applyBorder="1" applyAlignment="1" applyProtection="1">
      <alignment horizontal="center" vertical="center" wrapText="1"/>
      <protection locked="0"/>
    </xf>
    <xf numFmtId="4" fontId="9" fillId="2" borderId="2" xfId="21" applyNumberFormat="1" applyFont="1" applyFill="1" applyBorder="1" applyAlignment="1" applyProtection="1">
      <alignment horizontal="left" vertical="center" wrapText="1"/>
      <protection locked="0"/>
    </xf>
    <xf numFmtId="4" fontId="9" fillId="2" borderId="2" xfId="21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9" fillId="2" borderId="1" xfId="21" applyFont="1" applyFill="1" applyBorder="1" applyAlignment="1" applyProtection="1">
      <alignment horizontal="center" vertical="center" wrapText="1"/>
      <protection locked="0"/>
    </xf>
    <xf numFmtId="0" fontId="9" fillId="2" borderId="5" xfId="21" applyFont="1" applyFill="1" applyBorder="1" applyAlignment="1" applyProtection="1">
      <alignment horizontal="center" vertical="center" wrapText="1"/>
      <protection locked="0"/>
    </xf>
    <xf numFmtId="0" fontId="9" fillId="2" borderId="1" xfId="21" applyFont="1" applyFill="1" applyBorder="1" applyAlignment="1" applyProtection="1">
      <alignment horizontal="center" vertical="center"/>
      <protection locked="0"/>
    </xf>
    <xf numFmtId="0" fontId="9" fillId="2" borderId="5" xfId="21" applyFont="1" applyFill="1" applyBorder="1" applyAlignment="1" applyProtection="1">
      <alignment horizontal="center" vertical="center"/>
      <protection locked="0"/>
    </xf>
    <xf numFmtId="4" fontId="8" fillId="2" borderId="1" xfId="21" applyNumberFormat="1" applyFont="1" applyFill="1" applyBorder="1" applyAlignment="1" applyProtection="1">
      <alignment horizontal="center" vertical="center"/>
      <protection locked="0"/>
    </xf>
    <xf numFmtId="4" fontId="8" fillId="2" borderId="5" xfId="21" applyNumberFormat="1" applyFont="1" applyFill="1" applyBorder="1" applyAlignment="1" applyProtection="1">
      <alignment horizontal="center" vertical="center"/>
      <protection locked="0"/>
    </xf>
    <xf numFmtId="0" fontId="9" fillId="2" borderId="5" xfId="2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8" fillId="2" borderId="0" xfId="21" applyNumberFormat="1" applyFont="1" applyFill="1" applyBorder="1" applyAlignment="1" applyProtection="1">
      <alignment horizontal="center" vertical="center"/>
      <protection locked="0"/>
    </xf>
    <xf numFmtId="4" fontId="7" fillId="0" borderId="6" xfId="0" applyNumberFormat="1" applyFont="1" applyFill="1" applyBorder="1" applyAlignment="1">
      <alignment vertical="center" wrapText="1"/>
    </xf>
    <xf numFmtId="0" fontId="9" fillId="2" borderId="7" xfId="21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2" borderId="4" xfId="2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0" fontId="9" fillId="2" borderId="2" xfId="21" applyFont="1" applyFill="1" applyBorder="1" applyAlignment="1" applyProtection="1">
      <alignment horizontal="center" vertical="center" wrapText="1"/>
      <protection locked="0"/>
    </xf>
    <xf numFmtId="0" fontId="9" fillId="2" borderId="2" xfId="21" applyFont="1" applyFill="1" applyBorder="1" applyAlignment="1" applyProtection="1">
      <alignment horizontal="center" vertical="center"/>
      <protection locked="0"/>
    </xf>
    <xf numFmtId="0" fontId="9" fillId="2" borderId="2" xfId="21" applyFont="1" applyFill="1" applyBorder="1" applyAlignment="1" applyProtection="1">
      <alignment vertical="center"/>
      <protection locked="0"/>
    </xf>
    <xf numFmtId="4" fontId="7" fillId="0" borderId="1" xfId="0" applyNumberFormat="1" applyFont="1" applyBorder="1" applyAlignment="1">
      <alignment vertical="center" wrapText="1"/>
    </xf>
    <xf numFmtId="0" fontId="9" fillId="2" borderId="4" xfId="2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8" fillId="3" borderId="11" xfId="2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Border="1" applyAlignment="1">
      <alignment vertical="center"/>
    </xf>
    <xf numFmtId="4" fontId="7" fillId="0" borderId="3" xfId="0" applyNumberFormat="1" applyFont="1" applyFill="1" applyBorder="1" applyAlignment="1">
      <alignment vertical="center" wrapText="1"/>
    </xf>
    <xf numFmtId="0" fontId="9" fillId="2" borderId="5" xfId="21" applyFont="1" applyFill="1" applyBorder="1" applyAlignment="1" applyProtection="1">
      <alignment vertical="center"/>
      <protection locked="0"/>
    </xf>
    <xf numFmtId="0" fontId="9" fillId="2" borderId="12" xfId="21" applyFont="1" applyFill="1" applyBorder="1" applyAlignment="1" applyProtection="1">
      <alignment vertical="center"/>
      <protection locked="0"/>
    </xf>
    <xf numFmtId="0" fontId="9" fillId="2" borderId="6" xfId="2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9" fillId="2" borderId="15" xfId="21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0" fontId="9" fillId="2" borderId="15" xfId="21" applyFont="1" applyFill="1" applyBorder="1" applyAlignment="1" applyProtection="1">
      <alignment horizontal="center" vertical="center" wrapText="1"/>
      <protection locked="0"/>
    </xf>
    <xf numFmtId="0" fontId="9" fillId="2" borderId="16" xfId="21" applyFont="1" applyFill="1" applyBorder="1" applyAlignment="1" applyProtection="1">
      <alignment horizontal="left" vertical="center" wrapText="1"/>
      <protection locked="0"/>
    </xf>
    <xf numFmtId="0" fontId="9" fillId="2" borderId="3" xfId="21" applyFont="1" applyFill="1" applyBorder="1" applyAlignment="1" applyProtection="1">
      <alignment horizontal="center" vertical="center"/>
      <protection locked="0"/>
    </xf>
    <xf numFmtId="4" fontId="8" fillId="2" borderId="2" xfId="21" applyNumberFormat="1" applyFont="1" applyFill="1" applyBorder="1" applyAlignment="1" applyProtection="1">
      <alignment horizontal="center" vertical="center"/>
      <protection locked="0"/>
    </xf>
    <xf numFmtId="4" fontId="7" fillId="0" borderId="15" xfId="0" applyNumberFormat="1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9" fillId="2" borderId="4" xfId="21" applyFont="1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/>
    </xf>
    <xf numFmtId="0" fontId="7" fillId="0" borderId="18" xfId="0" applyFont="1" applyBorder="1" applyAlignment="1">
      <alignment/>
    </xf>
    <xf numFmtId="49" fontId="9" fillId="2" borderId="6" xfId="21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2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6" fillId="0" borderId="13" xfId="0" applyNumberFormat="1" applyFont="1" applyFill="1" applyBorder="1" applyAlignment="1">
      <alignment/>
    </xf>
    <xf numFmtId="0" fontId="9" fillId="0" borderId="13" xfId="2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21" applyFont="1" applyFill="1" applyBorder="1" applyAlignment="1" applyProtection="1">
      <alignment horizontal="center" vertical="center" wrapText="1"/>
      <protection locked="0"/>
    </xf>
    <xf numFmtId="0" fontId="9" fillId="2" borderId="3" xfId="21" applyFont="1" applyFill="1" applyBorder="1" applyAlignment="1" applyProtection="1">
      <alignment horizontal="center" vertical="center" wrapText="1"/>
      <protection locked="0"/>
    </xf>
    <xf numFmtId="0" fontId="9" fillId="2" borderId="4" xfId="2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>
      <alignment vertical="center"/>
    </xf>
    <xf numFmtId="3" fontId="9" fillId="2" borderId="1" xfId="21" applyNumberFormat="1" applyFont="1" applyFill="1" applyBorder="1" applyAlignment="1" applyProtection="1">
      <alignment horizontal="center" vertical="center"/>
      <protection locked="0"/>
    </xf>
    <xf numFmtId="4" fontId="9" fillId="2" borderId="1" xfId="21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>
      <alignment vertical="center"/>
    </xf>
    <xf numFmtId="4" fontId="9" fillId="2" borderId="4" xfId="21" applyNumberFormat="1" applyFont="1" applyFill="1" applyBorder="1" applyAlignment="1" applyProtection="1">
      <alignment horizontal="left" vertical="center" wrapText="1"/>
      <protection locked="0"/>
    </xf>
    <xf numFmtId="0" fontId="9" fillId="2" borderId="4" xfId="21" applyFont="1" applyFill="1" applyBorder="1" applyAlignment="1" applyProtection="1">
      <alignment horizontal="center" vertical="center"/>
      <protection locked="0"/>
    </xf>
    <xf numFmtId="49" fontId="9" fillId="2" borderId="1" xfId="21" applyNumberFormat="1" applyFont="1" applyFill="1" applyBorder="1" applyAlignment="1" applyProtection="1">
      <alignment horizontal="center" vertical="center"/>
      <protection locked="0"/>
    </xf>
    <xf numFmtId="1" fontId="9" fillId="2" borderId="1" xfId="21" applyNumberFormat="1" applyFont="1" applyFill="1" applyBorder="1" applyAlignment="1" applyProtection="1">
      <alignment horizontal="center" vertical="center"/>
      <protection locked="0"/>
    </xf>
    <xf numFmtId="0" fontId="8" fillId="3" borderId="19" xfId="21" applyFont="1" applyFill="1" applyBorder="1" applyAlignment="1" applyProtection="1">
      <alignment horizontal="center" vertical="center" wrapText="1"/>
      <protection/>
    </xf>
    <xf numFmtId="0" fontId="9" fillId="2" borderId="20" xfId="21" applyFont="1" applyFill="1" applyBorder="1" applyAlignment="1" applyProtection="1">
      <alignment horizontal="center" vertical="center"/>
      <protection locked="0"/>
    </xf>
    <xf numFmtId="0" fontId="9" fillId="2" borderId="20" xfId="21" applyFont="1" applyFill="1" applyBorder="1" applyAlignment="1" applyProtection="1">
      <alignment horizontal="center" vertical="center"/>
      <protection locked="0"/>
    </xf>
    <xf numFmtId="4" fontId="9" fillId="0" borderId="2" xfId="21" applyNumberFormat="1" applyFont="1" applyFill="1" applyBorder="1" applyAlignment="1" applyProtection="1">
      <alignment horizontal="center" vertical="center"/>
      <protection locked="0"/>
    </xf>
    <xf numFmtId="4" fontId="9" fillId="0" borderId="2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1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 wrapText="1"/>
    </xf>
    <xf numFmtId="0" fontId="9" fillId="2" borderId="0" xfId="21" applyFont="1" applyFill="1" applyBorder="1" applyAlignment="1" applyProtection="1">
      <alignment horizontal="center" vertical="center"/>
      <protection locked="0"/>
    </xf>
    <xf numFmtId="2" fontId="4" fillId="4" borderId="10" xfId="0" applyNumberFormat="1" applyFont="1" applyFill="1" applyBorder="1" applyAlignment="1">
      <alignment vertical="center"/>
    </xf>
    <xf numFmtId="0" fontId="7" fillId="0" borderId="13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2" borderId="2" xfId="21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6" fillId="2" borderId="2" xfId="21" applyNumberFormat="1" applyFont="1" applyFill="1" applyBorder="1" applyAlignment="1" applyProtection="1">
      <alignment horizontal="center" vertical="center"/>
      <protection locked="0"/>
    </xf>
    <xf numFmtId="49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1" xfId="21" applyFont="1" applyFill="1" applyBorder="1" applyAlignment="1" applyProtection="1">
      <alignment horizontal="center" vertical="center"/>
      <protection locked="0"/>
    </xf>
    <xf numFmtId="49" fontId="8" fillId="2" borderId="1" xfId="21" applyNumberFormat="1" applyFont="1" applyFill="1" applyBorder="1" applyAlignment="1" applyProtection="1">
      <alignment horizontal="center" vertical="center"/>
      <protection locked="0"/>
    </xf>
    <xf numFmtId="49" fontId="9" fillId="2" borderId="0" xfId="21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5" borderId="23" xfId="0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4" fontId="14" fillId="4" borderId="24" xfId="0" applyNumberFormat="1" applyFont="1" applyFill="1" applyBorder="1" applyAlignment="1">
      <alignment horizontal="center" vertical="center"/>
    </xf>
    <xf numFmtId="1" fontId="14" fillId="4" borderId="25" xfId="0" applyNumberFormat="1" applyFont="1" applyFill="1" applyBorder="1" applyAlignment="1">
      <alignment horizontal="center" vertical="center"/>
    </xf>
    <xf numFmtId="4" fontId="14" fillId="4" borderId="25" xfId="0" applyNumberFormat="1" applyFont="1" applyFill="1" applyBorder="1" applyAlignment="1">
      <alignment horizontal="center" vertical="center"/>
    </xf>
    <xf numFmtId="4" fontId="14" fillId="4" borderId="26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1" fontId="13" fillId="6" borderId="2" xfId="0" applyNumberFormat="1" applyFont="1" applyFill="1" applyBorder="1" applyAlignment="1">
      <alignment horizontal="center" vertical="center"/>
    </xf>
    <xf numFmtId="4" fontId="13" fillId="6" borderId="2" xfId="0" applyNumberFormat="1" applyFont="1" applyFill="1" applyBorder="1" applyAlignment="1">
      <alignment horizontal="center" vertical="center"/>
    </xf>
    <xf numFmtId="4" fontId="13" fillId="6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3" fillId="7" borderId="1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4" fontId="13" fillId="7" borderId="2" xfId="0" applyNumberFormat="1" applyFont="1" applyFill="1" applyBorder="1" applyAlignment="1">
      <alignment horizontal="center" vertical="center"/>
    </xf>
    <xf numFmtId="4" fontId="14" fillId="7" borderId="1" xfId="0" applyNumberFormat="1" applyFont="1" applyFill="1" applyBorder="1" applyAlignment="1">
      <alignment horizontal="center" vertical="center"/>
    </xf>
    <xf numFmtId="4" fontId="14" fillId="7" borderId="27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1" fontId="17" fillId="5" borderId="2" xfId="0" applyNumberFormat="1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4" fontId="17" fillId="5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3" fillId="7" borderId="1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4" fontId="13" fillId="7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1" fontId="14" fillId="7" borderId="2" xfId="0" applyNumberFormat="1" applyFont="1" applyFill="1" applyBorder="1" applyAlignment="1">
      <alignment horizontal="center" vertical="center"/>
    </xf>
    <xf numFmtId="4" fontId="14" fillId="7" borderId="2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3" fillId="0" borderId="27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7" fillId="6" borderId="1" xfId="0" applyNumberFormat="1" applyFont="1" applyFill="1" applyBorder="1" applyAlignment="1">
      <alignment horizontal="center" vertical="center"/>
    </xf>
    <xf numFmtId="1" fontId="17" fillId="6" borderId="2" xfId="0" applyNumberFormat="1" applyFont="1" applyFill="1" applyBorder="1" applyAlignment="1">
      <alignment horizontal="center" vertical="center"/>
    </xf>
    <xf numFmtId="4" fontId="17" fillId="6" borderId="2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" fontId="14" fillId="6" borderId="2" xfId="0" applyNumberFormat="1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1" fontId="14" fillId="0" borderId="2" xfId="0" applyNumberFormat="1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center" indent="1"/>
    </xf>
    <xf numFmtId="1" fontId="14" fillId="0" borderId="2" xfId="0" applyNumberFormat="1" applyFont="1" applyFill="1" applyBorder="1" applyAlignment="1">
      <alignment horizontal="left" vertical="center" indent="1"/>
    </xf>
    <xf numFmtId="0" fontId="14" fillId="0" borderId="27" xfId="0" applyFont="1" applyFill="1" applyBorder="1" applyAlignment="1">
      <alignment horizontal="left" vertical="center" indent="1"/>
    </xf>
    <xf numFmtId="0" fontId="14" fillId="5" borderId="1" xfId="0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1" fontId="17" fillId="5" borderId="25" xfId="0" applyNumberFormat="1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/>
    </xf>
    <xf numFmtId="1" fontId="0" fillId="5" borderId="2" xfId="0" applyNumberFormat="1" applyFont="1" applyFill="1" applyBorder="1" applyAlignment="1">
      <alignment/>
    </xf>
    <xf numFmtId="0" fontId="0" fillId="5" borderId="2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1" fontId="0" fillId="5" borderId="2" xfId="0" applyNumberFormat="1" applyFont="1" applyFill="1" applyBorder="1" applyAlignment="1">
      <alignment/>
    </xf>
    <xf numFmtId="0" fontId="0" fillId="5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5" borderId="28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/>
    </xf>
    <xf numFmtId="0" fontId="9" fillId="2" borderId="13" xfId="2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/>
    </xf>
    <xf numFmtId="0" fontId="9" fillId="2" borderId="30" xfId="2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horizontal="left" vertical="top" wrapText="1"/>
    </xf>
    <xf numFmtId="0" fontId="7" fillId="0" borderId="17" xfId="0" applyFont="1" applyBorder="1" applyAlignment="1">
      <alignment/>
    </xf>
    <xf numFmtId="49" fontId="8" fillId="2" borderId="24" xfId="21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vertical="center"/>
    </xf>
    <xf numFmtId="49" fontId="8" fillId="2" borderId="24" xfId="21" applyNumberFormat="1" applyFont="1" applyFill="1" applyBorder="1" applyAlignment="1" applyProtection="1">
      <alignment horizontal="center" vertical="center" wrapText="1"/>
      <protection locked="0"/>
    </xf>
    <xf numFmtId="4" fontId="6" fillId="2" borderId="25" xfId="21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/>
    </xf>
    <xf numFmtId="4" fontId="8" fillId="2" borderId="31" xfId="21" applyNumberFormat="1" applyFont="1" applyFill="1" applyBorder="1" applyAlignment="1" applyProtection="1">
      <alignment horizontal="center" vertical="center"/>
      <protection locked="0"/>
    </xf>
    <xf numFmtId="0" fontId="9" fillId="0" borderId="17" xfId="21" applyFont="1" applyFill="1" applyBorder="1" applyAlignment="1" applyProtection="1">
      <alignment vertical="center"/>
      <protection locked="0"/>
    </xf>
    <xf numFmtId="49" fontId="8" fillId="0" borderId="13" xfId="21" applyNumberFormat="1" applyFont="1" applyFill="1" applyBorder="1" applyAlignment="1" applyProtection="1">
      <alignment horizontal="center" vertical="center"/>
      <protection locked="0"/>
    </xf>
    <xf numFmtId="49" fontId="8" fillId="0" borderId="13" xfId="21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21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21" applyNumberFormat="1" applyFont="1" applyFill="1" applyBorder="1" applyAlignment="1" applyProtection="1">
      <alignment horizontal="center" vertical="center"/>
      <protection locked="0"/>
    </xf>
    <xf numFmtId="4" fontId="8" fillId="0" borderId="18" xfId="21" applyNumberFormat="1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>
      <alignment horizontal="center" vertical="center"/>
    </xf>
    <xf numFmtId="1" fontId="20" fillId="5" borderId="2" xfId="0" applyNumberFormat="1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5" borderId="1" xfId="0" applyFont="1" applyFill="1" applyBorder="1" applyAlignment="1">
      <alignment/>
    </xf>
    <xf numFmtId="1" fontId="15" fillId="5" borderId="2" xfId="0" applyNumberFormat="1" applyFont="1" applyFill="1" applyBorder="1" applyAlignment="1">
      <alignment/>
    </xf>
    <xf numFmtId="0" fontId="15" fillId="5" borderId="27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5" borderId="0" xfId="0" applyNumberFormat="1" applyFont="1" applyFill="1" applyBorder="1" applyAlignment="1">
      <alignment/>
    </xf>
    <xf numFmtId="4" fontId="13" fillId="4" borderId="2" xfId="0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 quotePrefix="1">
      <alignment horizontal="center" vertical="center"/>
    </xf>
    <xf numFmtId="4" fontId="20" fillId="5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top"/>
    </xf>
    <xf numFmtId="4" fontId="14" fillId="0" borderId="2" xfId="0" applyNumberFormat="1" applyFont="1" applyFill="1" applyBorder="1" applyAlignment="1">
      <alignment horizontal="left" vertical="center" indent="1"/>
    </xf>
    <xf numFmtId="4" fontId="14" fillId="5" borderId="2" xfId="0" applyNumberFormat="1" applyFont="1" applyFill="1" applyBorder="1" applyAlignment="1">
      <alignment horizontal="center" vertical="center"/>
    </xf>
    <xf numFmtId="4" fontId="17" fillId="5" borderId="25" xfId="0" applyNumberFormat="1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/>
    </xf>
    <xf numFmtId="4" fontId="0" fillId="5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5" borderId="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3" fillId="0" borderId="1" xfId="0" applyFont="1" applyFill="1" applyBorder="1" applyAlignment="1">
      <alignment horizontal="left" vertical="center" indent="1"/>
    </xf>
    <xf numFmtId="0" fontId="13" fillId="4" borderId="1" xfId="0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indent="1"/>
    </xf>
    <xf numFmtId="1" fontId="13" fillId="4" borderId="2" xfId="0" applyNumberFormat="1" applyFont="1" applyFill="1" applyBorder="1" applyAlignment="1">
      <alignment horizontal="left" vertical="center" indent="1"/>
    </xf>
    <xf numFmtId="4" fontId="13" fillId="4" borderId="2" xfId="0" applyNumberFormat="1" applyFont="1" applyFill="1" applyBorder="1" applyAlignment="1">
      <alignment horizontal="left" vertical="center" indent="1"/>
    </xf>
    <xf numFmtId="0" fontId="13" fillId="4" borderId="27" xfId="0" applyFont="1" applyFill="1" applyBorder="1" applyAlignment="1">
      <alignment horizontal="left" vertical="center" indent="1"/>
    </xf>
    <xf numFmtId="1" fontId="13" fillId="0" borderId="2" xfId="0" applyNumberFormat="1" applyFont="1" applyFill="1" applyBorder="1" applyAlignment="1">
      <alignment horizontal="left" vertical="center" indent="1"/>
    </xf>
    <xf numFmtId="4" fontId="13" fillId="0" borderId="2" xfId="0" applyNumberFormat="1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0" fontId="12" fillId="7" borderId="18" xfId="0" applyFont="1" applyFill="1" applyBorder="1" applyAlignment="1">
      <alignment horizontal="center" vertical="center" wrapText="1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49" fontId="9" fillId="2" borderId="22" xfId="21" applyNumberFormat="1" applyFont="1" applyFill="1" applyBorder="1" applyAlignment="1" applyProtection="1">
      <alignment horizontal="center" vertical="center"/>
      <protection locked="0"/>
    </xf>
    <xf numFmtId="49" fontId="9" fillId="2" borderId="22" xfId="21" applyNumberFormat="1" applyFont="1" applyFill="1" applyBorder="1" applyAlignment="1" applyProtection="1">
      <alignment horizontal="center" vertical="center" wrapText="1"/>
      <protection locked="0"/>
    </xf>
    <xf numFmtId="4" fontId="9" fillId="5" borderId="6" xfId="21" applyNumberFormat="1" applyFont="1" applyFill="1" applyBorder="1" applyAlignment="1" applyProtection="1">
      <alignment horizontal="center" vertical="center"/>
      <protection locked="0"/>
    </xf>
    <xf numFmtId="4" fontId="9" fillId="2" borderId="6" xfId="21" applyNumberFormat="1" applyFont="1" applyFill="1" applyBorder="1" applyAlignment="1" applyProtection="1">
      <alignment horizontal="center" vertical="center"/>
      <protection locked="0"/>
    </xf>
    <xf numFmtId="4" fontId="8" fillId="2" borderId="7" xfId="2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175" fontId="7" fillId="0" borderId="6" xfId="0" applyNumberFormat="1" applyFont="1" applyFill="1" applyBorder="1" applyAlignment="1">
      <alignment horizontal="center" vertical="center" wrapText="1"/>
    </xf>
    <xf numFmtId="175" fontId="7" fillId="0" borderId="2" xfId="0" applyNumberFormat="1" applyFont="1" applyFill="1" applyBorder="1" applyAlignment="1">
      <alignment horizontal="center" vertical="center" wrapText="1"/>
    </xf>
    <xf numFmtId="175" fontId="9" fillId="2" borderId="2" xfId="21" applyNumberFormat="1" applyFont="1" applyFill="1" applyBorder="1" applyAlignment="1" applyProtection="1">
      <alignment horizontal="center" vertical="center" wrapText="1"/>
      <protection locked="0"/>
    </xf>
    <xf numFmtId="175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4" fontId="8" fillId="2" borderId="33" xfId="21" applyNumberFormat="1" applyFont="1" applyFill="1" applyBorder="1" applyAlignment="1" applyProtection="1">
      <alignment horizontal="center" vertical="center"/>
      <protection locked="0"/>
    </xf>
    <xf numFmtId="4" fontId="8" fillId="2" borderId="34" xfId="21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vertical="center" wrapText="1"/>
    </xf>
    <xf numFmtId="4" fontId="4" fillId="7" borderId="11" xfId="0" applyNumberFormat="1" applyFont="1" applyFill="1" applyBorder="1" applyAlignment="1">
      <alignment vertical="center"/>
    </xf>
    <xf numFmtId="165" fontId="9" fillId="0" borderId="6" xfId="21" applyNumberFormat="1" applyFont="1" applyFill="1" applyBorder="1" applyAlignment="1" applyProtection="1">
      <alignment horizontal="center" vertical="center" wrapText="1"/>
      <protection/>
    </xf>
    <xf numFmtId="165" fontId="9" fillId="2" borderId="2" xfId="21" applyNumberFormat="1" applyFont="1" applyFill="1" applyBorder="1" applyAlignment="1" applyProtection="1">
      <alignment horizontal="center" vertical="center"/>
      <protection locked="0"/>
    </xf>
    <xf numFmtId="4" fontId="8" fillId="3" borderId="35" xfId="21" applyNumberFormat="1" applyFont="1" applyFill="1" applyBorder="1" applyAlignment="1" applyProtection="1">
      <alignment horizontal="center" vertical="center" wrapText="1"/>
      <protection/>
    </xf>
    <xf numFmtId="0" fontId="12" fillId="7" borderId="36" xfId="0" applyFont="1" applyFill="1" applyBorder="1" applyAlignment="1">
      <alignment horizontal="center" vertical="center" wrapText="1"/>
    </xf>
    <xf numFmtId="49" fontId="8" fillId="3" borderId="8" xfId="21" applyNumberFormat="1" applyFont="1" applyFill="1" applyBorder="1" applyAlignment="1" applyProtection="1">
      <alignment horizontal="center" vertical="center" wrapText="1"/>
      <protection/>
    </xf>
    <xf numFmtId="4" fontId="8" fillId="3" borderId="9" xfId="21" applyNumberFormat="1" applyFont="1" applyFill="1" applyBorder="1" applyAlignment="1" applyProtection="1">
      <alignment horizontal="center" vertical="center" wrapText="1"/>
      <protection/>
    </xf>
    <xf numFmtId="2" fontId="8" fillId="2" borderId="37" xfId="21" applyNumberFormat="1" applyFont="1" applyFill="1" applyBorder="1" applyAlignment="1" applyProtection="1">
      <alignment horizontal="center" vertical="center"/>
      <protection locked="0"/>
    </xf>
    <xf numFmtId="2" fontId="8" fillId="2" borderId="2" xfId="21" applyNumberFormat="1" applyFont="1" applyFill="1" applyBorder="1" applyAlignment="1" applyProtection="1">
      <alignment horizontal="center" vertical="center"/>
      <protection locked="0"/>
    </xf>
    <xf numFmtId="49" fontId="8" fillId="3" borderId="38" xfId="21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/>
    </xf>
    <xf numFmtId="0" fontId="6" fillId="0" borderId="39" xfId="0" applyFont="1" applyBorder="1" applyAlignment="1">
      <alignment/>
    </xf>
    <xf numFmtId="2" fontId="8" fillId="2" borderId="1" xfId="21" applyNumberFormat="1" applyFont="1" applyFill="1" applyBorder="1" applyAlignment="1" applyProtection="1">
      <alignment horizontal="center" vertical="center"/>
      <protection locked="0"/>
    </xf>
    <xf numFmtId="0" fontId="9" fillId="2" borderId="12" xfId="2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4" fontId="7" fillId="0" borderId="4" xfId="0" applyNumberFormat="1" applyFont="1" applyBorder="1" applyAlignment="1">
      <alignment vertical="center" wrapText="1"/>
    </xf>
    <xf numFmtId="4" fontId="8" fillId="2" borderId="40" xfId="21" applyNumberFormat="1" applyFont="1" applyFill="1" applyBorder="1" applyAlignment="1" applyProtection="1">
      <alignment horizontal="right" vertical="center"/>
      <protection locked="0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9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3" borderId="41" xfId="21" applyFont="1" applyFill="1" applyBorder="1" applyAlignment="1" applyProtection="1">
      <alignment horizontal="center" vertical="center" wrapText="1"/>
      <protection/>
    </xf>
    <xf numFmtId="0" fontId="8" fillId="3" borderId="40" xfId="21" applyFont="1" applyFill="1" applyBorder="1" applyAlignment="1" applyProtection="1">
      <alignment horizontal="center" vertical="center" wrapText="1"/>
      <protection/>
    </xf>
    <xf numFmtId="0" fontId="9" fillId="2" borderId="6" xfId="0" applyFont="1" applyFill="1" applyBorder="1" applyAlignment="1">
      <alignment horizontal="left" vertical="center" wrapText="1"/>
    </xf>
    <xf numFmtId="49" fontId="8" fillId="3" borderId="8" xfId="21" applyNumberFormat="1" applyFont="1" applyFill="1" applyBorder="1" applyAlignment="1" applyProtection="1">
      <alignment horizontal="center" vertical="center" wrapText="1"/>
      <protection/>
    </xf>
    <xf numFmtId="0" fontId="8" fillId="3" borderId="11" xfId="21" applyFont="1" applyFill="1" applyBorder="1" applyAlignment="1" applyProtection="1">
      <alignment horizontal="center" vertical="center" wrapText="1"/>
      <protection/>
    </xf>
    <xf numFmtId="0" fontId="9" fillId="2" borderId="22" xfId="21" applyFont="1" applyFill="1" applyBorder="1" applyAlignment="1" applyProtection="1">
      <alignment horizontal="center" vertical="center" wrapText="1"/>
      <protection locked="0"/>
    </xf>
    <xf numFmtId="2" fontId="9" fillId="0" borderId="6" xfId="21" applyNumberFormat="1" applyFont="1" applyFill="1" applyBorder="1" applyAlignment="1" applyProtection="1">
      <alignment vertical="center" wrapText="1"/>
      <protection/>
    </xf>
    <xf numFmtId="2" fontId="8" fillId="0" borderId="7" xfId="21" applyNumberFormat="1" applyFont="1" applyFill="1" applyBorder="1" applyAlignment="1" applyProtection="1">
      <alignment horizontal="center" vertical="center" wrapText="1"/>
      <protection/>
    </xf>
    <xf numFmtId="49" fontId="8" fillId="3" borderId="9" xfId="21" applyNumberFormat="1" applyFont="1" applyFill="1" applyBorder="1" applyAlignment="1" applyProtection="1">
      <alignment horizontal="center" vertical="center" wrapText="1"/>
      <protection/>
    </xf>
    <xf numFmtId="4" fontId="8" fillId="3" borderId="11" xfId="21" applyNumberFormat="1" applyFont="1" applyFill="1" applyBorder="1" applyAlignment="1" applyProtection="1">
      <alignment horizontal="center" vertical="center" wrapText="1"/>
      <protection/>
    </xf>
    <xf numFmtId="3" fontId="9" fillId="2" borderId="22" xfId="21" applyNumberFormat="1" applyFont="1" applyFill="1" applyBorder="1" applyAlignment="1" applyProtection="1">
      <alignment horizontal="center" vertical="center"/>
      <protection locked="0"/>
    </xf>
    <xf numFmtId="4" fontId="9" fillId="2" borderId="6" xfId="21" applyNumberFormat="1" applyFont="1" applyFill="1" applyBorder="1" applyAlignment="1" applyProtection="1">
      <alignment horizontal="left" vertical="center" wrapText="1"/>
      <protection locked="0"/>
    </xf>
    <xf numFmtId="2" fontId="9" fillId="2" borderId="6" xfId="21" applyNumberFormat="1" applyFont="1" applyFill="1" applyBorder="1" applyAlignment="1" applyProtection="1">
      <alignment horizontal="center" vertical="center"/>
      <protection locked="0"/>
    </xf>
    <xf numFmtId="2" fontId="8" fillId="2" borderId="42" xfId="21" applyNumberFormat="1" applyFont="1" applyFill="1" applyBorder="1" applyAlignment="1" applyProtection="1">
      <alignment horizontal="center" vertical="center"/>
      <protection locked="0"/>
    </xf>
    <xf numFmtId="4" fontId="8" fillId="3" borderId="8" xfId="21" applyNumberFormat="1" applyFont="1" applyFill="1" applyBorder="1" applyAlignment="1" applyProtection="1">
      <alignment horizontal="center" vertical="center" wrapText="1"/>
      <protection/>
    </xf>
    <xf numFmtId="49" fontId="8" fillId="3" borderId="11" xfId="21" applyNumberFormat="1" applyFont="1" applyFill="1" applyBorder="1" applyAlignment="1" applyProtection="1">
      <alignment horizontal="center" vertical="center" wrapText="1"/>
      <protection/>
    </xf>
    <xf numFmtId="0" fontId="9" fillId="2" borderId="6" xfId="21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>
      <alignment vertical="center" wrapText="1"/>
    </xf>
    <xf numFmtId="4" fontId="8" fillId="0" borderId="40" xfId="21" applyNumberFormat="1" applyFont="1" applyFill="1" applyBorder="1" applyAlignment="1" applyProtection="1">
      <alignment horizontal="center" vertical="center"/>
      <protection locked="0"/>
    </xf>
    <xf numFmtId="4" fontId="8" fillId="0" borderId="17" xfId="21" applyNumberFormat="1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>
      <alignment horizontal="center" vertical="center" wrapText="1"/>
    </xf>
    <xf numFmtId="0" fontId="8" fillId="3" borderId="10" xfId="21" applyFont="1" applyFill="1" applyBorder="1" applyAlignment="1" applyProtection="1">
      <alignment horizontal="center" vertical="center" wrapText="1"/>
      <protection/>
    </xf>
    <xf numFmtId="4" fontId="6" fillId="5" borderId="40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center" vertical="center"/>
    </xf>
    <xf numFmtId="4" fontId="6" fillId="5" borderId="40" xfId="0" applyNumberFormat="1" applyFont="1" applyFill="1" applyBorder="1" applyAlignment="1">
      <alignment vertical="center" wrapText="1"/>
    </xf>
    <xf numFmtId="49" fontId="9" fillId="2" borderId="37" xfId="21" applyNumberFormat="1" applyFont="1" applyFill="1" applyBorder="1" applyAlignment="1" applyProtection="1">
      <alignment horizontal="center" vertical="center"/>
      <protection locked="0"/>
    </xf>
    <xf numFmtId="165" fontId="7" fillId="0" borderId="27" xfId="0" applyNumberFormat="1" applyFont="1" applyFill="1" applyBorder="1" applyAlignment="1">
      <alignment horizontal="center" vertical="center" wrapText="1"/>
    </xf>
    <xf numFmtId="165" fontId="9" fillId="2" borderId="27" xfId="21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vertical="center" wrapText="1"/>
    </xf>
    <xf numFmtId="0" fontId="9" fillId="2" borderId="6" xfId="21" applyFont="1" applyFill="1" applyBorder="1" applyAlignment="1" applyProtection="1">
      <alignment horizontal="center" vertical="center" wrapText="1"/>
      <protection locked="0"/>
    </xf>
    <xf numFmtId="4" fontId="7" fillId="0" borderId="27" xfId="0" applyNumberFormat="1" applyFont="1" applyBorder="1" applyAlignment="1">
      <alignment vertical="center" wrapText="1"/>
    </xf>
    <xf numFmtId="4" fontId="5" fillId="0" borderId="27" xfId="0" applyNumberFormat="1" applyFont="1" applyBorder="1" applyAlignment="1">
      <alignment vertical="center"/>
    </xf>
    <xf numFmtId="4" fontId="7" fillId="0" borderId="44" xfId="0" applyNumberFormat="1" applyFont="1" applyFill="1" applyBorder="1" applyAlignment="1">
      <alignment vertical="center" wrapText="1"/>
    </xf>
    <xf numFmtId="165" fontId="7" fillId="0" borderId="15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4" fontId="9" fillId="2" borderId="1" xfId="21" applyNumberFormat="1" applyFont="1" applyFill="1" applyBorder="1" applyAlignment="1" applyProtection="1">
      <alignment horizontal="left" vertical="center" wrapText="1"/>
      <protection locked="0"/>
    </xf>
    <xf numFmtId="0" fontId="9" fillId="2" borderId="3" xfId="21" applyFont="1" applyFill="1" applyBorder="1" applyAlignment="1" applyProtection="1">
      <alignment horizontal="center" vertical="center"/>
      <protection locked="0"/>
    </xf>
    <xf numFmtId="49" fontId="9" fillId="2" borderId="38" xfId="21" applyNumberFormat="1" applyFont="1" applyFill="1" applyBorder="1" applyAlignment="1" applyProtection="1">
      <alignment horizontal="center" vertical="center" wrapText="1"/>
      <protection locked="0"/>
    </xf>
    <xf numFmtId="4" fontId="7" fillId="0" borderId="16" xfId="0" applyNumberFormat="1" applyFont="1" applyBorder="1" applyAlignment="1">
      <alignment vertical="center" wrapText="1"/>
    </xf>
    <xf numFmtId="49" fontId="9" fillId="2" borderId="1" xfId="21" applyNumberFormat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>
      <alignment vertical="center" wrapText="1"/>
    </xf>
    <xf numFmtId="0" fontId="9" fillId="0" borderId="22" xfId="21" applyFont="1" applyFill="1" applyBorder="1" applyAlignment="1" applyProtection="1">
      <alignment/>
      <protection locked="0"/>
    </xf>
    <xf numFmtId="4" fontId="5" fillId="0" borderId="5" xfId="0" applyNumberFormat="1" applyFont="1" applyBorder="1" applyAlignment="1">
      <alignment vertical="center"/>
    </xf>
    <xf numFmtId="49" fontId="9" fillId="2" borderId="3" xfId="2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9" fillId="2" borderId="46" xfId="21" applyNumberFormat="1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>
      <alignment vertical="center" wrapText="1"/>
    </xf>
    <xf numFmtId="49" fontId="9" fillId="2" borderId="47" xfId="21" applyNumberFormat="1" applyFont="1" applyFill="1" applyBorder="1" applyAlignment="1" applyProtection="1">
      <alignment horizontal="center" vertical="center" wrapText="1"/>
      <protection locked="0"/>
    </xf>
    <xf numFmtId="49" fontId="9" fillId="2" borderId="48" xfId="21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vertical="center" wrapText="1"/>
    </xf>
    <xf numFmtId="0" fontId="9" fillId="0" borderId="1" xfId="21" applyFont="1" applyFill="1" applyBorder="1" applyAlignment="1" applyProtection="1">
      <alignment/>
      <protection locked="0"/>
    </xf>
    <xf numFmtId="4" fontId="4" fillId="0" borderId="5" xfId="0" applyNumberFormat="1" applyFont="1" applyFill="1" applyBorder="1" applyAlignment="1">
      <alignment vertical="center"/>
    </xf>
    <xf numFmtId="49" fontId="9" fillId="2" borderId="49" xfId="21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9" fillId="2" borderId="14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/>
      <protection locked="0"/>
    </xf>
    <xf numFmtId="165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4" fontId="9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2" borderId="32" xfId="21" applyFont="1" applyFill="1" applyBorder="1" applyAlignment="1" applyProtection="1">
      <alignment horizontal="left" vertical="center" wrapText="1"/>
      <protection locked="0"/>
    </xf>
    <xf numFmtId="4" fontId="8" fillId="2" borderId="4" xfId="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4" fontId="17" fillId="5" borderId="5" xfId="0" applyNumberFormat="1" applyFont="1" applyFill="1" applyBorder="1" applyAlignment="1">
      <alignment horizontal="right" vertical="center"/>
    </xf>
    <xf numFmtId="4" fontId="14" fillId="5" borderId="5" xfId="0" applyNumberFormat="1" applyFont="1" applyFill="1" applyBorder="1" applyAlignment="1">
      <alignment horizontal="right" vertical="center"/>
    </xf>
    <xf numFmtId="4" fontId="14" fillId="5" borderId="5" xfId="0" applyNumberFormat="1" applyFont="1" applyFill="1" applyBorder="1" applyAlignment="1">
      <alignment horizontal="right" vertical="center"/>
    </xf>
    <xf numFmtId="4" fontId="17" fillId="5" borderId="31" xfId="0" applyNumberFormat="1" applyFont="1" applyFill="1" applyBorder="1" applyAlignment="1">
      <alignment horizontal="right" vertical="center"/>
    </xf>
    <xf numFmtId="4" fontId="15" fillId="5" borderId="5" xfId="0" applyNumberFormat="1" applyFont="1" applyFill="1" applyBorder="1" applyAlignment="1">
      <alignment horizontal="right"/>
    </xf>
    <xf numFmtId="0" fontId="20" fillId="5" borderId="3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4" fontId="20" fillId="5" borderId="12" xfId="0" applyNumberFormat="1" applyFont="1" applyFill="1" applyBorder="1" applyAlignment="1">
      <alignment horizontal="right" vertical="center"/>
    </xf>
    <xf numFmtId="4" fontId="17" fillId="0" borderId="37" xfId="0" applyNumberFormat="1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horizontal="right" vertical="center"/>
    </xf>
    <xf numFmtId="0" fontId="0" fillId="5" borderId="32" xfId="0" applyFont="1" applyFill="1" applyBorder="1" applyAlignment="1">
      <alignment/>
    </xf>
    <xf numFmtId="0" fontId="0" fillId="5" borderId="50" xfId="0" applyFont="1" applyFill="1" applyBorder="1" applyAlignment="1">
      <alignment horizontal="right"/>
    </xf>
    <xf numFmtId="4" fontId="14" fillId="4" borderId="31" xfId="0" applyNumberFormat="1" applyFont="1" applyFill="1" applyBorder="1" applyAlignment="1">
      <alignment horizontal="right" vertical="center"/>
    </xf>
    <xf numFmtId="4" fontId="13" fillId="6" borderId="5" xfId="0" applyNumberFormat="1" applyFont="1" applyFill="1" applyBorder="1" applyAlignment="1">
      <alignment horizontal="right" vertical="center"/>
    </xf>
    <xf numFmtId="4" fontId="14" fillId="7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right" vertical="center"/>
    </xf>
    <xf numFmtId="4" fontId="13" fillId="4" borderId="5" xfId="0" applyNumberFormat="1" applyFont="1" applyFill="1" applyBorder="1" applyAlignment="1">
      <alignment horizontal="right" vertical="center"/>
    </xf>
    <xf numFmtId="4" fontId="14" fillId="6" borderId="5" xfId="0" applyNumberFormat="1" applyFont="1" applyFill="1" applyBorder="1" applyAlignment="1">
      <alignment horizontal="right" vertical="center"/>
    </xf>
    <xf numFmtId="4" fontId="13" fillId="2" borderId="5" xfId="0" applyNumberFormat="1" applyFont="1" applyFill="1" applyBorder="1" applyAlignment="1">
      <alignment horizontal="right" vertical="center"/>
    </xf>
    <xf numFmtId="4" fontId="20" fillId="5" borderId="5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4" fontId="14" fillId="4" borderId="5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/>
    </xf>
    <xf numFmtId="4" fontId="14" fillId="4" borderId="5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top"/>
    </xf>
    <xf numFmtId="4" fontId="13" fillId="4" borderId="5" xfId="0" applyNumberFormat="1" applyFont="1" applyFill="1" applyBorder="1" applyAlignment="1">
      <alignment horizontal="right" vertical="center"/>
    </xf>
    <xf numFmtId="4" fontId="13" fillId="4" borderId="5" xfId="0" applyNumberFormat="1" applyFont="1" applyFill="1" applyBorder="1" applyAlignment="1">
      <alignment horizontal="right" vertical="center" indent="1"/>
    </xf>
    <xf numFmtId="4" fontId="13" fillId="0" borderId="5" xfId="0" applyNumberFormat="1" applyFont="1" applyFill="1" applyBorder="1" applyAlignment="1">
      <alignment horizontal="right" vertical="center" indent="1"/>
    </xf>
    <xf numFmtId="4" fontId="14" fillId="0" borderId="5" xfId="0" applyNumberFormat="1" applyFont="1" applyFill="1" applyBorder="1" applyAlignment="1">
      <alignment horizontal="right" vertical="center" indent="1"/>
    </xf>
    <xf numFmtId="4" fontId="17" fillId="0" borderId="31" xfId="0" applyNumberFormat="1" applyFont="1" applyFill="1" applyBorder="1" applyAlignment="1">
      <alignment horizontal="right" vertical="center"/>
    </xf>
    <xf numFmtId="4" fontId="0" fillId="5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5" borderId="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0" fontId="14" fillId="5" borderId="51" xfId="0" applyFont="1" applyFill="1" applyBorder="1" applyAlignment="1">
      <alignment horizontal="left" vertical="center" wrapText="1"/>
    </xf>
    <xf numFmtId="4" fontId="14" fillId="4" borderId="52" xfId="0" applyNumberFormat="1" applyFont="1" applyFill="1" applyBorder="1" applyAlignment="1">
      <alignment horizontal="left" vertical="center" wrapText="1" indent="1"/>
    </xf>
    <xf numFmtId="4" fontId="14" fillId="6" borderId="21" xfId="0" applyNumberFormat="1" applyFont="1" applyFill="1" applyBorder="1" applyAlignment="1">
      <alignment horizontal="left" vertical="center" wrapText="1" indent="2"/>
    </xf>
    <xf numFmtId="4" fontId="14" fillId="7" borderId="21" xfId="0" applyNumberFormat="1" applyFont="1" applyFill="1" applyBorder="1" applyAlignment="1">
      <alignment horizontal="left" vertical="center" wrapText="1" indent="5"/>
    </xf>
    <xf numFmtId="4" fontId="13" fillId="2" borderId="21" xfId="21" applyNumberFormat="1" applyFont="1" applyFill="1" applyBorder="1" applyAlignment="1" applyProtection="1">
      <alignment vertical="center" wrapText="1"/>
      <protection locked="0"/>
    </xf>
    <xf numFmtId="4" fontId="9" fillId="2" borderId="21" xfId="21" applyNumberFormat="1" applyFont="1" applyFill="1" applyBorder="1" applyAlignment="1" applyProtection="1">
      <alignment vertical="center" wrapText="1"/>
      <protection locked="0"/>
    </xf>
    <xf numFmtId="4" fontId="17" fillId="5" borderId="21" xfId="0" applyNumberFormat="1" applyFont="1" applyFill="1" applyBorder="1" applyAlignment="1">
      <alignment horizontal="left" vertical="top" wrapText="1" indent="5"/>
    </xf>
    <xf numFmtId="4" fontId="0" fillId="0" borderId="21" xfId="0" applyNumberFormat="1" applyFont="1" applyFill="1" applyBorder="1" applyAlignment="1">
      <alignment horizontal="left" vertical="center" wrapText="1" indent="4"/>
    </xf>
    <xf numFmtId="4" fontId="13" fillId="0" borderId="21" xfId="0" applyNumberFormat="1" applyFont="1" applyFill="1" applyBorder="1" applyAlignment="1">
      <alignment horizontal="left" vertical="center" wrapText="1"/>
    </xf>
    <xf numFmtId="4" fontId="13" fillId="0" borderId="21" xfId="0" applyNumberFormat="1" applyFont="1" applyFill="1" applyBorder="1" applyAlignment="1">
      <alignment horizontal="left" vertical="center" wrapText="1" indent="4"/>
    </xf>
    <xf numFmtId="4" fontId="0" fillId="0" borderId="21" xfId="0" applyNumberFormat="1" applyFont="1" applyFill="1" applyBorder="1" applyAlignment="1">
      <alignment horizontal="left" vertical="center" wrapText="1" indent="4"/>
    </xf>
    <xf numFmtId="4" fontId="13" fillId="0" borderId="21" xfId="0" applyNumberFormat="1" applyFont="1" applyFill="1" applyBorder="1" applyAlignment="1">
      <alignment horizontal="left" vertical="center" wrapText="1" indent="4"/>
    </xf>
    <xf numFmtId="0" fontId="13" fillId="0" borderId="21" xfId="0" applyFont="1" applyFill="1" applyBorder="1" applyAlignment="1">
      <alignment horizontal="left" vertical="top" wrapText="1" indent="3"/>
    </xf>
    <xf numFmtId="0" fontId="14" fillId="7" borderId="21" xfId="0" applyFont="1" applyFill="1" applyBorder="1" applyAlignment="1">
      <alignment horizontal="left" vertical="center" wrapText="1" indent="5"/>
    </xf>
    <xf numFmtId="0" fontId="17" fillId="5" borderId="21" xfId="0" applyFont="1" applyFill="1" applyBorder="1" applyAlignment="1">
      <alignment horizontal="left" vertical="top" wrapText="1" indent="5"/>
    </xf>
    <xf numFmtId="0" fontId="14" fillId="4" borderId="21" xfId="0" applyFont="1" applyFill="1" applyBorder="1" applyAlignment="1">
      <alignment horizontal="left" vertical="center" wrapText="1" indent="1"/>
    </xf>
    <xf numFmtId="0" fontId="14" fillId="6" borderId="21" xfId="0" applyFont="1" applyFill="1" applyBorder="1" applyAlignment="1">
      <alignment horizontal="left" vertical="center" wrapText="1" indent="2"/>
    </xf>
    <xf numFmtId="0" fontId="13" fillId="2" borderId="21" xfId="0" applyFont="1" applyFill="1" applyBorder="1" applyAlignment="1">
      <alignment horizontal="left" vertical="top" wrapText="1" indent="3"/>
    </xf>
    <xf numFmtId="0" fontId="13" fillId="2" borderId="21" xfId="0" applyFont="1" applyFill="1" applyBorder="1" applyAlignment="1">
      <alignment horizontal="left" vertical="center" wrapText="1"/>
    </xf>
    <xf numFmtId="0" fontId="17" fillId="5" borderId="21" xfId="0" applyFont="1" applyFill="1" applyBorder="1" applyAlignment="1">
      <alignment horizontal="left" vertical="top" wrapText="1" indent="2"/>
    </xf>
    <xf numFmtId="0" fontId="13" fillId="0" borderId="21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top" wrapText="1"/>
    </xf>
    <xf numFmtId="0" fontId="20" fillId="5" borderId="21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 indent="3"/>
    </xf>
    <xf numFmtId="0" fontId="14" fillId="5" borderId="21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 indent="1"/>
    </xf>
    <xf numFmtId="0" fontId="13" fillId="0" borderId="21" xfId="0" applyFont="1" applyFill="1" applyBorder="1" applyAlignment="1">
      <alignment vertical="center" wrapText="1"/>
    </xf>
    <xf numFmtId="0" fontId="17" fillId="5" borderId="21" xfId="0" applyFont="1" applyFill="1" applyBorder="1" applyAlignment="1">
      <alignment horizontal="left" vertical="top" wrapText="1" inden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 indent="1"/>
    </xf>
    <xf numFmtId="0" fontId="13" fillId="0" borderId="21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center" wrapText="1"/>
    </xf>
    <xf numFmtId="0" fontId="17" fillId="5" borderId="52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5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wrapText="1"/>
    </xf>
    <xf numFmtId="0" fontId="0" fillId="5" borderId="53" xfId="0" applyFont="1" applyFill="1" applyBorder="1" applyAlignment="1">
      <alignment/>
    </xf>
    <xf numFmtId="1" fontId="20" fillId="5" borderId="4" xfId="0" applyNumberFormat="1" applyFont="1" applyFill="1" applyBorder="1" applyAlignment="1">
      <alignment horizontal="center" vertical="center"/>
    </xf>
    <xf numFmtId="4" fontId="20" fillId="5" borderId="4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1" fontId="14" fillId="0" borderId="55" xfId="0" applyNumberFormat="1" applyFont="1" applyFill="1" applyBorder="1" applyAlignment="1">
      <alignment horizontal="center" vertical="center" wrapText="1"/>
    </xf>
    <xf numFmtId="4" fontId="14" fillId="0" borderId="55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right"/>
    </xf>
    <xf numFmtId="0" fontId="15" fillId="0" borderId="1" xfId="0" applyFont="1" applyFill="1" applyBorder="1" applyAlignment="1">
      <alignment/>
    </xf>
    <xf numFmtId="4" fontId="15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4" fillId="0" borderId="57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4" fontId="15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20" fillId="0" borderId="39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top" wrapText="1"/>
    </xf>
    <xf numFmtId="0" fontId="23" fillId="0" borderId="5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/>
    </xf>
    <xf numFmtId="4" fontId="14" fillId="0" borderId="59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49" fontId="8" fillId="0" borderId="25" xfId="21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21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4" fontId="8" fillId="5" borderId="43" xfId="21" applyNumberFormat="1" applyFont="1" applyFill="1" applyBorder="1" applyAlignment="1" applyProtection="1">
      <alignment horizontal="right" vertical="center"/>
      <protection locked="0"/>
    </xf>
    <xf numFmtId="4" fontId="8" fillId="5" borderId="9" xfId="21" applyNumberFormat="1" applyFont="1" applyFill="1" applyBorder="1" applyAlignment="1" applyProtection="1">
      <alignment horizontal="right" vertical="center"/>
      <protection locked="0"/>
    </xf>
    <xf numFmtId="4" fontId="8" fillId="5" borderId="10" xfId="21" applyNumberFormat="1" applyFont="1" applyFill="1" applyBorder="1" applyAlignment="1" applyProtection="1">
      <alignment horizontal="right" vertical="center"/>
      <protection locked="0"/>
    </xf>
    <xf numFmtId="49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21" applyNumberFormat="1" applyFont="1" applyFill="1" applyBorder="1" applyAlignment="1" applyProtection="1">
      <alignment horizontal="left" vertical="center" wrapText="1"/>
      <protection locked="0"/>
    </xf>
    <xf numFmtId="49" fontId="9" fillId="2" borderId="6" xfId="21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21" applyNumberFormat="1" applyFont="1" applyFill="1" applyBorder="1" applyAlignment="1" applyProtection="1">
      <alignment horizontal="left" vertical="center" wrapText="1"/>
      <protection locked="0"/>
    </xf>
    <xf numFmtId="4" fontId="4" fillId="5" borderId="14" xfId="0" applyNumberFormat="1" applyFont="1" applyFill="1" applyBorder="1" applyAlignment="1">
      <alignment horizontal="left"/>
    </xf>
    <xf numFmtId="4" fontId="4" fillId="5" borderId="15" xfId="0" applyNumberFormat="1" applyFont="1" applyFill="1" applyBorder="1" applyAlignment="1">
      <alignment horizontal="left"/>
    </xf>
    <xf numFmtId="4" fontId="4" fillId="5" borderId="63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37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39" xfId="0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right" vertical="center"/>
    </xf>
    <xf numFmtId="4" fontId="4" fillId="4" borderId="13" xfId="0" applyNumberFormat="1" applyFont="1" applyFill="1" applyBorder="1" applyAlignment="1">
      <alignment horizontal="right" vertical="center"/>
    </xf>
    <xf numFmtId="4" fontId="4" fillId="4" borderId="43" xfId="0" applyNumberFormat="1" applyFont="1" applyFill="1" applyBorder="1" applyAlignment="1">
      <alignment horizontal="right" vertical="center"/>
    </xf>
    <xf numFmtId="0" fontId="12" fillId="7" borderId="29" xfId="0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4" fontId="4" fillId="7" borderId="17" xfId="0" applyNumberFormat="1" applyFont="1" applyFill="1" applyBorder="1" applyAlignment="1">
      <alignment horizontal="right" vertical="center"/>
    </xf>
    <xf numFmtId="4" fontId="4" fillId="7" borderId="13" xfId="0" applyNumberFormat="1" applyFont="1" applyFill="1" applyBorder="1" applyAlignment="1">
      <alignment horizontal="right" vertical="center"/>
    </xf>
    <xf numFmtId="4" fontId="4" fillId="7" borderId="43" xfId="0" applyNumberFormat="1" applyFont="1" applyFill="1" applyBorder="1" applyAlignment="1">
      <alignment horizontal="right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6" fillId="5" borderId="18" xfId="0" applyFont="1" applyFill="1" applyBorder="1" applyAlignment="1">
      <alignment horizontal="right" vertical="center" wrapText="1"/>
    </xf>
    <xf numFmtId="0" fontId="12" fillId="7" borderId="29" xfId="0" applyFont="1" applyFill="1" applyBorder="1" applyAlignment="1">
      <alignment horizontal="center" vertical="center"/>
    </xf>
    <xf numFmtId="0" fontId="12" fillId="7" borderId="57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8" fillId="3" borderId="17" xfId="21" applyFont="1" applyFill="1" applyBorder="1" applyAlignment="1" applyProtection="1">
      <alignment horizontal="center" vertical="center" wrapText="1"/>
      <protection/>
    </xf>
    <xf numFmtId="49" fontId="8" fillId="3" borderId="9" xfId="21" applyNumberFormat="1" applyFont="1" applyFill="1" applyBorder="1" applyAlignment="1" applyProtection="1">
      <alignment horizontal="center" vertical="center" wrapText="1"/>
      <protection/>
    </xf>
    <xf numFmtId="49" fontId="8" fillId="3" borderId="9" xfId="21" applyNumberFormat="1" applyFont="1" applyFill="1" applyBorder="1" applyAlignment="1" applyProtection="1">
      <alignment horizontal="center" vertical="center" wrapText="1"/>
      <protection/>
    </xf>
    <xf numFmtId="4" fontId="8" fillId="3" borderId="13" xfId="21" applyNumberFormat="1" applyFont="1" applyFill="1" applyBorder="1" applyAlignment="1" applyProtection="1">
      <alignment horizontal="center" vertical="center" wrapText="1"/>
      <protection/>
    </xf>
    <xf numFmtId="0" fontId="8" fillId="3" borderId="8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61436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6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18002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1695450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18002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8002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695450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61436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6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18002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8002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61436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8002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8002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61436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819150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819150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47650"/>
    <xdr:sp>
      <xdr:nvSpPr>
        <xdr:cNvPr id="23" name="TextBox 23"/>
        <xdr:cNvSpPr txBox="1">
          <a:spLocks noChangeArrowheads="1"/>
        </xdr:cNvSpPr>
      </xdr:nvSpPr>
      <xdr:spPr>
        <a:xfrm>
          <a:off x="819150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819150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819150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819150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81915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>
      <xdr:nvSpPr>
        <xdr:cNvPr id="28" name="TextBox 28"/>
        <xdr:cNvSpPr txBox="1">
          <a:spLocks noChangeArrowheads="1"/>
        </xdr:cNvSpPr>
      </xdr:nvSpPr>
      <xdr:spPr>
        <a:xfrm>
          <a:off x="81915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>
      <xdr:nvSpPr>
        <xdr:cNvPr id="29" name="TextBox 29"/>
        <xdr:cNvSpPr txBox="1">
          <a:spLocks noChangeArrowheads="1"/>
        </xdr:cNvSpPr>
      </xdr:nvSpPr>
      <xdr:spPr>
        <a:xfrm>
          <a:off x="81915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819150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31" name="TextBox 31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32" name="TextBox 32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33" name="TextBox 33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47650"/>
    <xdr:sp>
      <xdr:nvSpPr>
        <xdr:cNvPr id="35" name="TextBox 37"/>
        <xdr:cNvSpPr txBox="1">
          <a:spLocks noChangeArrowheads="1"/>
        </xdr:cNvSpPr>
      </xdr:nvSpPr>
      <xdr:spPr>
        <a:xfrm>
          <a:off x="61436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47650"/>
    <xdr:sp>
      <xdr:nvSpPr>
        <xdr:cNvPr id="36" name="TextBox 38"/>
        <xdr:cNvSpPr txBox="1">
          <a:spLocks noChangeArrowheads="1"/>
        </xdr:cNvSpPr>
      </xdr:nvSpPr>
      <xdr:spPr>
        <a:xfrm>
          <a:off x="61436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37" name="TextBox 39"/>
        <xdr:cNvSpPr txBox="1">
          <a:spLocks noChangeArrowheads="1"/>
        </xdr:cNvSpPr>
      </xdr:nvSpPr>
      <xdr:spPr>
        <a:xfrm>
          <a:off x="61436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38" name="TextBox 40"/>
        <xdr:cNvSpPr txBox="1">
          <a:spLocks noChangeArrowheads="1"/>
        </xdr:cNvSpPr>
      </xdr:nvSpPr>
      <xdr:spPr>
        <a:xfrm>
          <a:off x="61436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39" name="TextBox 41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40" name="TextBox 42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41" name="TextBox 43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42" name="TextBox 44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43" name="TextBox 47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44" name="TextBox 48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47650"/>
    <xdr:sp>
      <xdr:nvSpPr>
        <xdr:cNvPr id="45" name="TextBox 49"/>
        <xdr:cNvSpPr txBox="1">
          <a:spLocks noChangeArrowheads="1"/>
        </xdr:cNvSpPr>
      </xdr:nvSpPr>
      <xdr:spPr>
        <a:xfrm>
          <a:off x="61436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47650"/>
    <xdr:sp>
      <xdr:nvSpPr>
        <xdr:cNvPr id="46" name="TextBox 50"/>
        <xdr:cNvSpPr txBox="1">
          <a:spLocks noChangeArrowheads="1"/>
        </xdr:cNvSpPr>
      </xdr:nvSpPr>
      <xdr:spPr>
        <a:xfrm>
          <a:off x="61436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47" name="TextBox 51"/>
        <xdr:cNvSpPr txBox="1">
          <a:spLocks noChangeArrowheads="1"/>
        </xdr:cNvSpPr>
      </xdr:nvSpPr>
      <xdr:spPr>
        <a:xfrm>
          <a:off x="6143625" y="1543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48" name="TextBox 52"/>
        <xdr:cNvSpPr txBox="1">
          <a:spLocks noChangeArrowheads="1"/>
        </xdr:cNvSpPr>
      </xdr:nvSpPr>
      <xdr:spPr>
        <a:xfrm>
          <a:off x="61436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49" name="TextBox 53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50" name="TextBox 54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51" name="TextBox 55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52" name="TextBox 56"/>
        <xdr:cNvSpPr txBox="1">
          <a:spLocks noChangeArrowheads="1"/>
        </xdr:cNvSpPr>
      </xdr:nvSpPr>
      <xdr:spPr>
        <a:xfrm>
          <a:off x="61436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53" name="TextBox 57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54" name="TextBox 58"/>
        <xdr:cNvSpPr txBox="1">
          <a:spLocks noChangeArrowheads="1"/>
        </xdr:cNvSpPr>
      </xdr:nvSpPr>
      <xdr:spPr>
        <a:xfrm>
          <a:off x="6143625" y="438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47650"/>
    <xdr:sp>
      <xdr:nvSpPr>
        <xdr:cNvPr id="55" name="TextBox 59"/>
        <xdr:cNvSpPr txBox="1">
          <a:spLocks noChangeArrowheads="1"/>
        </xdr:cNvSpPr>
      </xdr:nvSpPr>
      <xdr:spPr>
        <a:xfrm>
          <a:off x="61436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47650"/>
    <xdr:sp>
      <xdr:nvSpPr>
        <xdr:cNvPr id="56" name="TextBox 60"/>
        <xdr:cNvSpPr txBox="1">
          <a:spLocks noChangeArrowheads="1"/>
        </xdr:cNvSpPr>
      </xdr:nvSpPr>
      <xdr:spPr>
        <a:xfrm>
          <a:off x="6143625" y="2352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57" name="TextBox 61"/>
        <xdr:cNvSpPr txBox="1">
          <a:spLocks noChangeArrowheads="1"/>
        </xdr:cNvSpPr>
      </xdr:nvSpPr>
      <xdr:spPr>
        <a:xfrm>
          <a:off x="61436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58" name="TextBox 62"/>
        <xdr:cNvSpPr txBox="1">
          <a:spLocks noChangeArrowheads="1"/>
        </xdr:cNvSpPr>
      </xdr:nvSpPr>
      <xdr:spPr>
        <a:xfrm>
          <a:off x="6143625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9550"/>
    <xdr:sp>
      <xdr:nvSpPr>
        <xdr:cNvPr id="59" name="TextBox 64"/>
        <xdr:cNvSpPr txBox="1">
          <a:spLocks noChangeArrowheads="1"/>
        </xdr:cNvSpPr>
      </xdr:nvSpPr>
      <xdr:spPr>
        <a:xfrm>
          <a:off x="1695450" y="348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0" name="TextBox 68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1" name="TextBox 69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2" name="TextBox 70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3" name="TextBox 71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4" name="TextBox 72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5" name="TextBox 73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6" name="TextBox 74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7" name="TextBox 75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8" name="TextBox 76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69" name="TextBox 77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70" name="TextBox 78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71" name="TextBox 79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72" name="TextBox 80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76200" cy="180975"/>
    <xdr:sp>
      <xdr:nvSpPr>
        <xdr:cNvPr id="73" name="TextBox 81"/>
        <xdr:cNvSpPr txBox="1">
          <a:spLocks noChangeArrowheads="1"/>
        </xdr:cNvSpPr>
      </xdr:nvSpPr>
      <xdr:spPr>
        <a:xfrm>
          <a:off x="8124825" y="525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</xdr:row>
      <xdr:rowOff>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6" name="TextBox 8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8" name="TextBox 10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9" name="TextBox 11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0" name="TextBox 12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1" name="TextBox 13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2" name="TextBox 14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3" name="TextBox 15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4" name="TextBox 16"/>
        <xdr:cNvSpPr txBox="1">
          <a:spLocks noChangeArrowheads="1"/>
        </xdr:cNvSpPr>
      </xdr:nvSpPr>
      <xdr:spPr>
        <a:xfrm>
          <a:off x="8620125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1057275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1057275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1057275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1057275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1" name="TextBox 12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4" name="TextBox 15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5" name="TextBox 16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6" name="TextBox 17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7" name="TextBox 18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8" name="TextBox 19"/>
        <xdr:cNvSpPr txBox="1">
          <a:spLocks noChangeArrowheads="1"/>
        </xdr:cNvSpPr>
      </xdr:nvSpPr>
      <xdr:spPr>
        <a:xfrm>
          <a:off x="7810500" y="593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112395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112395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112395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1123950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1" name="TextBox 12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4" name="TextBox 15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5" name="TextBox 16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6" name="TextBox 17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7" name="TextBox 18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8" name="TextBox 19"/>
        <xdr:cNvSpPr txBox="1">
          <a:spLocks noChangeArrowheads="1"/>
        </xdr:cNvSpPr>
      </xdr:nvSpPr>
      <xdr:spPr>
        <a:xfrm>
          <a:off x="7229475" y="666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1190625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1190625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1190625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1190625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1" name="TextBox 12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4" name="TextBox 15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5" name="TextBox 16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6" name="TextBox 17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7" name="TextBox 18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8" name="TextBox 19"/>
        <xdr:cNvSpPr txBox="1">
          <a:spLocks noChangeArrowheads="1"/>
        </xdr:cNvSpPr>
      </xdr:nvSpPr>
      <xdr:spPr>
        <a:xfrm>
          <a:off x="86868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Normal="115" zoomScaleSheetLayoutView="100" workbookViewId="0" topLeftCell="A1">
      <selection activeCell="A37" sqref="A37"/>
    </sheetView>
  </sheetViews>
  <sheetFormatPr defaultColWidth="9.140625" defaultRowHeight="12.75"/>
  <cols>
    <col min="1" max="1" width="52.28125" style="457" customWidth="1"/>
    <col min="2" max="2" width="14.140625" style="457" customWidth="1"/>
    <col min="3" max="3" width="17.28125" style="457" customWidth="1"/>
    <col min="4" max="4" width="15.8515625" style="457" customWidth="1"/>
    <col min="5" max="5" width="13.421875" style="459" customWidth="1"/>
    <col min="6" max="6" width="5.140625" style="457" customWidth="1"/>
    <col min="7" max="16384" width="9.140625" style="457" customWidth="1"/>
  </cols>
  <sheetData>
    <row r="1" spans="1:5" ht="24" customHeight="1" thickBot="1">
      <c r="A1" s="591" t="s">
        <v>267</v>
      </c>
      <c r="B1" s="592"/>
      <c r="C1" s="592"/>
      <c r="D1" s="592"/>
      <c r="E1" s="593"/>
    </row>
    <row r="2" spans="1:5" ht="21.75" customHeight="1" thickBot="1">
      <c r="A2" s="269" t="s">
        <v>115</v>
      </c>
      <c r="B2" s="594" t="s">
        <v>6</v>
      </c>
      <c r="C2" s="595"/>
      <c r="D2" s="267"/>
      <c r="E2" s="268"/>
    </row>
    <row r="3" spans="1:5" ht="21.75" customHeight="1" thickBot="1">
      <c r="A3" s="269" t="s">
        <v>264</v>
      </c>
      <c r="B3" s="594" t="s">
        <v>266</v>
      </c>
      <c r="C3" s="595"/>
      <c r="D3" s="595"/>
      <c r="E3" s="583"/>
    </row>
    <row r="4" spans="1:5" ht="23.25" customHeight="1" thickBot="1">
      <c r="A4" s="264" t="s">
        <v>265</v>
      </c>
      <c r="B4" s="596" t="s">
        <v>113</v>
      </c>
      <c r="C4" s="597"/>
      <c r="D4" s="559"/>
      <c r="E4" s="560"/>
    </row>
    <row r="5" spans="1:5" ht="23.25" customHeight="1">
      <c r="A5" s="582"/>
      <c r="B5" s="558"/>
      <c r="C5" s="558"/>
      <c r="D5" s="559"/>
      <c r="E5" s="559"/>
    </row>
    <row r="6" spans="1:5" ht="23.25" customHeight="1" thickBot="1">
      <c r="A6" s="579"/>
      <c r="B6" s="580"/>
      <c r="C6" s="580"/>
      <c r="D6" s="581"/>
      <c r="E6" s="581"/>
    </row>
    <row r="7" spans="1:5" ht="23.25" customHeight="1" thickBot="1">
      <c r="A7" s="586" t="s">
        <v>273</v>
      </c>
      <c r="B7" s="587"/>
      <c r="C7" s="587"/>
      <c r="D7" s="587"/>
      <c r="E7" s="588"/>
    </row>
    <row r="8" spans="1:5" ht="53.25" customHeight="1">
      <c r="A8" s="589" t="s">
        <v>116</v>
      </c>
      <c r="B8" s="565" t="s">
        <v>276</v>
      </c>
      <c r="C8" s="577" t="s">
        <v>213</v>
      </c>
      <c r="D8" s="565" t="s">
        <v>284</v>
      </c>
      <c r="E8" s="566" t="s">
        <v>275</v>
      </c>
    </row>
    <row r="9" spans="1:5" ht="19.5" customHeight="1" thickBot="1">
      <c r="A9" s="590"/>
      <c r="B9" s="460" t="s">
        <v>274</v>
      </c>
      <c r="C9" s="263" t="s">
        <v>274</v>
      </c>
      <c r="D9" s="460" t="s">
        <v>274</v>
      </c>
      <c r="E9" s="263" t="s">
        <v>274</v>
      </c>
    </row>
    <row r="10" spans="1:5" ht="19.5" customHeight="1">
      <c r="A10" s="567" t="s">
        <v>111</v>
      </c>
      <c r="B10" s="557"/>
      <c r="C10" s="561"/>
      <c r="D10" s="555"/>
      <c r="E10" s="549"/>
    </row>
    <row r="11" spans="1:5" ht="19.5" customHeight="1">
      <c r="A11" s="568" t="s">
        <v>138</v>
      </c>
      <c r="B11" s="206"/>
      <c r="C11" s="469"/>
      <c r="D11" s="206"/>
      <c r="E11" s="487"/>
    </row>
    <row r="12" spans="1:5" ht="19.5" customHeight="1">
      <c r="A12" s="568" t="s">
        <v>142</v>
      </c>
      <c r="B12" s="230"/>
      <c r="C12" s="471"/>
      <c r="D12" s="230"/>
      <c r="E12" s="493"/>
    </row>
    <row r="13" spans="1:5" ht="19.5" customHeight="1">
      <c r="A13" s="568" t="s">
        <v>156</v>
      </c>
      <c r="B13" s="230"/>
      <c r="C13" s="471"/>
      <c r="D13" s="230"/>
      <c r="E13" s="493"/>
    </row>
    <row r="14" spans="1:5" ht="19.5" customHeight="1">
      <c r="A14" s="568" t="s">
        <v>269</v>
      </c>
      <c r="B14" s="230"/>
      <c r="C14" s="471"/>
      <c r="D14" s="230"/>
      <c r="E14" s="493"/>
    </row>
    <row r="15" spans="1:5" ht="19.5" customHeight="1">
      <c r="A15" s="568" t="s">
        <v>172</v>
      </c>
      <c r="B15" s="214"/>
      <c r="C15" s="470"/>
      <c r="D15" s="214"/>
      <c r="E15" s="489"/>
    </row>
    <row r="16" spans="1:5" ht="30.75" customHeight="1">
      <c r="A16" s="569" t="s">
        <v>272</v>
      </c>
      <c r="B16" s="206"/>
      <c r="C16" s="469"/>
      <c r="D16" s="245"/>
      <c r="E16" s="499"/>
    </row>
    <row r="17" spans="1:5" ht="30.75" customHeight="1">
      <c r="A17" s="570" t="s">
        <v>270</v>
      </c>
      <c r="B17" s="550"/>
      <c r="C17" s="562"/>
      <c r="D17" s="550"/>
      <c r="E17" s="551"/>
    </row>
    <row r="18" spans="1:5" ht="30.75" customHeight="1">
      <c r="A18" s="571" t="s">
        <v>174</v>
      </c>
      <c r="B18" s="458"/>
      <c r="C18" s="563"/>
      <c r="D18" s="458"/>
      <c r="E18" s="552"/>
    </row>
    <row r="19" spans="1:5" ht="24.75" customHeight="1">
      <c r="A19" s="568" t="s">
        <v>271</v>
      </c>
      <c r="B19" s="458"/>
      <c r="C19" s="563"/>
      <c r="D19" s="458"/>
      <c r="E19" s="552"/>
    </row>
    <row r="20" spans="1:5" s="294" customFormat="1" ht="24.75" customHeight="1" thickBot="1">
      <c r="A20" s="572" t="s">
        <v>178</v>
      </c>
      <c r="B20" s="553"/>
      <c r="C20" s="564"/>
      <c r="D20" s="553"/>
      <c r="E20" s="554"/>
    </row>
    <row r="21" ht="30.75" customHeight="1"/>
    <row r="22" ht="33.75" customHeight="1" thickBot="1"/>
    <row r="23" spans="1:5" ht="24" customHeight="1" thickBot="1">
      <c r="A23" s="586" t="s">
        <v>277</v>
      </c>
      <c r="B23" s="587"/>
      <c r="C23" s="587"/>
      <c r="D23" s="587"/>
      <c r="E23" s="588"/>
    </row>
    <row r="24" spans="1:5" ht="25.5" customHeight="1">
      <c r="A24" s="589" t="s">
        <v>278</v>
      </c>
      <c r="B24" s="565" t="s">
        <v>276</v>
      </c>
      <c r="C24" s="577" t="s">
        <v>268</v>
      </c>
      <c r="D24" s="565" t="s">
        <v>114</v>
      </c>
      <c r="E24" s="566" t="s">
        <v>275</v>
      </c>
    </row>
    <row r="25" spans="1:5" ht="13.5" thickBot="1">
      <c r="A25" s="590"/>
      <c r="B25" s="460" t="s">
        <v>274</v>
      </c>
      <c r="C25" s="263" t="s">
        <v>274</v>
      </c>
      <c r="D25" s="460" t="s">
        <v>274</v>
      </c>
      <c r="E25" s="263" t="s">
        <v>274</v>
      </c>
    </row>
    <row r="26" spans="1:5" ht="19.5" customHeight="1">
      <c r="A26" s="567" t="s">
        <v>279</v>
      </c>
      <c r="B26" s="555"/>
      <c r="C26" s="556"/>
      <c r="D26" s="555"/>
      <c r="E26" s="576"/>
    </row>
    <row r="27" spans="1:5" ht="19.5" customHeight="1">
      <c r="A27" s="568" t="s">
        <v>280</v>
      </c>
      <c r="B27" s="206"/>
      <c r="C27" s="487"/>
      <c r="D27" s="206"/>
      <c r="E27" s="487"/>
    </row>
    <row r="28" spans="1:5" ht="19.5" customHeight="1">
      <c r="A28" s="568" t="s">
        <v>281</v>
      </c>
      <c r="B28" s="230"/>
      <c r="C28" s="493"/>
      <c r="D28" s="230"/>
      <c r="E28" s="493"/>
    </row>
    <row r="29" spans="1:5" ht="19.5" customHeight="1">
      <c r="A29" s="568"/>
      <c r="B29" s="230"/>
      <c r="C29" s="493"/>
      <c r="D29" s="230"/>
      <c r="E29" s="493"/>
    </row>
    <row r="30" spans="1:5" ht="19.5" customHeight="1">
      <c r="A30" s="568"/>
      <c r="B30" s="230"/>
      <c r="C30" s="493"/>
      <c r="D30" s="230"/>
      <c r="E30" s="493"/>
    </row>
    <row r="31" spans="1:5" ht="19.5" customHeight="1">
      <c r="A31" s="578" t="s">
        <v>282</v>
      </c>
      <c r="B31" s="226"/>
      <c r="C31" s="492"/>
      <c r="D31" s="226"/>
      <c r="E31" s="492"/>
    </row>
    <row r="32" spans="1:5" ht="19.5" customHeight="1">
      <c r="A32" s="568"/>
      <c r="B32" s="230"/>
      <c r="C32" s="493"/>
      <c r="D32" s="230"/>
      <c r="E32" s="493"/>
    </row>
    <row r="33" spans="1:5" ht="19.5" customHeight="1">
      <c r="A33" s="568" t="s">
        <v>285</v>
      </c>
      <c r="B33" s="230"/>
      <c r="C33" s="493"/>
      <c r="D33" s="230"/>
      <c r="E33" s="493"/>
    </row>
    <row r="34" spans="1:5" ht="19.5" customHeight="1" thickBot="1">
      <c r="A34" s="573" t="s">
        <v>283</v>
      </c>
      <c r="B34" s="574"/>
      <c r="C34" s="575"/>
      <c r="D34" s="574"/>
      <c r="E34" s="575"/>
    </row>
  </sheetData>
  <mergeCells count="8">
    <mergeCell ref="A7:E7"/>
    <mergeCell ref="A23:E23"/>
    <mergeCell ref="A24:A25"/>
    <mergeCell ref="A1:E1"/>
    <mergeCell ref="B2:C2"/>
    <mergeCell ref="B4:C4"/>
    <mergeCell ref="B3:E3"/>
    <mergeCell ref="A8:A9"/>
  </mergeCells>
  <printOptions horizontalCentered="1"/>
  <pageMargins left="0.96" right="0.15748031496062992" top="0.71" bottom="1.06" header="0.61" footer="0.64"/>
  <pageSetup fitToHeight="2" horizontalDpi="300" verticalDpi="300" orientation="portrait" scale="80" r:id="rId1"/>
  <headerFooter alignWithMargins="0">
    <oddFooter>&amp;LYasal Temsilcinin Adı : .........................................&amp;Cİmza : ................................&amp;RTarih : 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169"/>
  <sheetViews>
    <sheetView view="pageBreakPreview" zoomScaleNormal="115" zoomScaleSheetLayoutView="100" workbookViewId="0" topLeftCell="A67">
      <selection activeCell="H14" sqref="H14"/>
    </sheetView>
  </sheetViews>
  <sheetFormatPr defaultColWidth="9.140625" defaultRowHeight="12.75" outlineLevelRow="1"/>
  <cols>
    <col min="1" max="1" width="38.8515625" style="139" customWidth="1"/>
    <col min="2" max="2" width="9.8515625" style="139" customWidth="1"/>
    <col min="3" max="3" width="7.28125" style="260" customWidth="1"/>
    <col min="4" max="4" width="10.28125" style="325" customWidth="1"/>
    <col min="5" max="5" width="13.140625" style="139" customWidth="1"/>
    <col min="6" max="6" width="12.7109375" style="139" customWidth="1"/>
    <col min="7" max="7" width="8.57421875" style="139" customWidth="1"/>
    <col min="8" max="8" width="13.421875" style="261" customWidth="1"/>
    <col min="9" max="9" width="5.140625" style="139" customWidth="1"/>
    <col min="10" max="16384" width="9.140625" style="139" customWidth="1"/>
  </cols>
  <sheetData>
    <row r="1" spans="1:8" ht="24" customHeight="1" thickBot="1">
      <c r="A1" s="591" t="s">
        <v>112</v>
      </c>
      <c r="B1" s="592"/>
      <c r="C1" s="592"/>
      <c r="D1" s="592"/>
      <c r="E1" s="592"/>
      <c r="F1" s="592"/>
      <c r="G1" s="592"/>
      <c r="H1" s="593"/>
    </row>
    <row r="2" spans="1:8" s="140" customFormat="1" ht="21.75" customHeight="1" thickBot="1">
      <c r="A2" s="269" t="s">
        <v>115</v>
      </c>
      <c r="B2" s="594" t="s">
        <v>6</v>
      </c>
      <c r="C2" s="595"/>
      <c r="D2" s="595"/>
      <c r="E2" s="595"/>
      <c r="F2" s="267"/>
      <c r="G2" s="267"/>
      <c r="H2" s="268"/>
    </row>
    <row r="3" spans="1:8" s="140" customFormat="1" ht="21.75" customHeight="1" thickBot="1">
      <c r="A3" s="269" t="s">
        <v>264</v>
      </c>
      <c r="B3" s="594" t="s">
        <v>266</v>
      </c>
      <c r="C3" s="595"/>
      <c r="D3" s="595"/>
      <c r="E3" s="595"/>
      <c r="F3" s="595"/>
      <c r="G3" s="595"/>
      <c r="H3" s="583"/>
    </row>
    <row r="4" spans="1:8" ht="23.25" customHeight="1" thickBot="1">
      <c r="A4" s="264" t="s">
        <v>265</v>
      </c>
      <c r="B4" s="604" t="s">
        <v>113</v>
      </c>
      <c r="C4" s="605"/>
      <c r="D4" s="605"/>
      <c r="E4" s="605"/>
      <c r="F4" s="265"/>
      <c r="G4" s="265"/>
      <c r="H4" s="266"/>
    </row>
    <row r="5" spans="1:8" s="141" customFormat="1" ht="26.25" customHeight="1" thickBot="1">
      <c r="A5" s="584" t="s">
        <v>116</v>
      </c>
      <c r="B5" s="598" t="s">
        <v>213</v>
      </c>
      <c r="C5" s="599"/>
      <c r="D5" s="599"/>
      <c r="E5" s="600"/>
      <c r="F5" s="601" t="s">
        <v>114</v>
      </c>
      <c r="G5" s="602"/>
      <c r="H5" s="603"/>
    </row>
    <row r="6" spans="1:8" s="140" customFormat="1" ht="45" customHeight="1" thickBot="1">
      <c r="A6" s="585"/>
      <c r="B6" s="545" t="s">
        <v>117</v>
      </c>
      <c r="C6" s="546" t="s">
        <v>56</v>
      </c>
      <c r="D6" s="547" t="s">
        <v>118</v>
      </c>
      <c r="E6" s="548" t="s">
        <v>119</v>
      </c>
      <c r="F6" s="545" t="s">
        <v>117</v>
      </c>
      <c r="G6" s="546" t="s">
        <v>56</v>
      </c>
      <c r="H6" s="548" t="s">
        <v>119</v>
      </c>
    </row>
    <row r="7" spans="1:8" ht="23.25" customHeight="1">
      <c r="A7" s="504" t="s">
        <v>111</v>
      </c>
      <c r="B7" s="142"/>
      <c r="C7" s="143"/>
      <c r="D7" s="300"/>
      <c r="E7" s="542"/>
      <c r="F7" s="472"/>
      <c r="G7" s="262"/>
      <c r="H7" s="473"/>
    </row>
    <row r="8" spans="1:8" s="140" customFormat="1" ht="27" customHeight="1">
      <c r="A8" s="505" t="s">
        <v>132</v>
      </c>
      <c r="B8" s="144"/>
      <c r="C8" s="145"/>
      <c r="D8" s="146"/>
      <c r="E8" s="474"/>
      <c r="F8" s="144"/>
      <c r="G8" s="147"/>
      <c r="H8" s="474"/>
    </row>
    <row r="9" spans="1:8" s="152" customFormat="1" ht="25.5">
      <c r="A9" s="506" t="s">
        <v>214</v>
      </c>
      <c r="B9" s="148"/>
      <c r="C9" s="149"/>
      <c r="D9" s="150"/>
      <c r="E9" s="475"/>
      <c r="F9" s="148"/>
      <c r="G9" s="151"/>
      <c r="H9" s="475"/>
    </row>
    <row r="10" spans="1:8" s="152" customFormat="1" ht="12.75">
      <c r="A10" s="507" t="s">
        <v>24</v>
      </c>
      <c r="B10" s="153"/>
      <c r="C10" s="154"/>
      <c r="D10" s="155"/>
      <c r="E10" s="476"/>
      <c r="F10" s="156"/>
      <c r="G10" s="157"/>
      <c r="H10" s="476"/>
    </row>
    <row r="11" spans="1:8" ht="12.75" customHeight="1" outlineLevel="1">
      <c r="A11" s="508" t="s">
        <v>181</v>
      </c>
      <c r="B11" s="158" t="s">
        <v>28</v>
      </c>
      <c r="C11" s="159">
        <v>1</v>
      </c>
      <c r="D11" s="160">
        <v>1000</v>
      </c>
      <c r="E11" s="477">
        <v>1000</v>
      </c>
      <c r="F11" s="158" t="str">
        <f>B11</f>
        <v>Ay (Aralık)</v>
      </c>
      <c r="G11" s="161">
        <v>1</v>
      </c>
      <c r="H11" s="477">
        <v>1003.85</v>
      </c>
    </row>
    <row r="12" spans="1:8" ht="12.75" customHeight="1" outlineLevel="1">
      <c r="A12" s="508" t="s">
        <v>181</v>
      </c>
      <c r="B12" s="158" t="s">
        <v>29</v>
      </c>
      <c r="C12" s="159">
        <v>1</v>
      </c>
      <c r="D12" s="160">
        <v>1200</v>
      </c>
      <c r="E12" s="477">
        <v>1200</v>
      </c>
      <c r="F12" s="158" t="str">
        <f>B12</f>
        <v>Ay (Ocak) </v>
      </c>
      <c r="G12" s="161">
        <v>1</v>
      </c>
      <c r="H12" s="477">
        <v>1212.31</v>
      </c>
    </row>
    <row r="13" spans="1:8" ht="12.75" customHeight="1" outlineLevel="1">
      <c r="A13" s="508" t="s">
        <v>181</v>
      </c>
      <c r="B13" s="158" t="s">
        <v>30</v>
      </c>
      <c r="C13" s="159">
        <v>1</v>
      </c>
      <c r="D13" s="160">
        <v>1200</v>
      </c>
      <c r="E13" s="477">
        <v>1200</v>
      </c>
      <c r="F13" s="158" t="str">
        <f>B13</f>
        <v>Ay (Şubat) </v>
      </c>
      <c r="G13" s="161">
        <v>1</v>
      </c>
      <c r="H13" s="477">
        <v>1204.62</v>
      </c>
    </row>
    <row r="14" spans="1:8" s="152" customFormat="1" ht="12.75" customHeight="1" outlineLevel="1">
      <c r="A14" s="508" t="s">
        <v>181</v>
      </c>
      <c r="B14" s="162" t="s">
        <v>211</v>
      </c>
      <c r="C14" s="163">
        <v>1</v>
      </c>
      <c r="D14" s="164">
        <v>1200</v>
      </c>
      <c r="E14" s="478">
        <v>1200</v>
      </c>
      <c r="F14" s="162" t="s">
        <v>212</v>
      </c>
      <c r="G14" s="165" t="s">
        <v>212</v>
      </c>
      <c r="H14" s="478" t="s">
        <v>212</v>
      </c>
    </row>
    <row r="15" spans="1:8" s="152" customFormat="1" ht="12.75" customHeight="1" outlineLevel="1">
      <c r="A15" s="509"/>
      <c r="B15" s="162"/>
      <c r="C15" s="163"/>
      <c r="D15" s="164"/>
      <c r="E15" s="478"/>
      <c r="F15" s="162"/>
      <c r="G15" s="165"/>
      <c r="H15" s="478"/>
    </row>
    <row r="16" spans="1:8" s="170" customFormat="1" ht="25.5">
      <c r="A16" s="510" t="s">
        <v>25</v>
      </c>
      <c r="B16" s="166"/>
      <c r="C16" s="167"/>
      <c r="D16" s="168"/>
      <c r="E16" s="461">
        <f>SUM(E11:E15)</f>
        <v>4600</v>
      </c>
      <c r="F16" s="166"/>
      <c r="G16" s="169"/>
      <c r="H16" s="461">
        <f>SUM(H11:H15)</f>
        <v>3420.7799999999997</v>
      </c>
    </row>
    <row r="17" spans="1:8" s="152" customFormat="1" ht="12.75">
      <c r="A17" s="507" t="s">
        <v>37</v>
      </c>
      <c r="B17" s="171"/>
      <c r="C17" s="172"/>
      <c r="D17" s="173"/>
      <c r="E17" s="476"/>
      <c r="F17" s="156"/>
      <c r="G17" s="157"/>
      <c r="H17" s="476"/>
    </row>
    <row r="18" spans="1:8" ht="12.75" customHeight="1" outlineLevel="1">
      <c r="A18" s="508" t="s">
        <v>209</v>
      </c>
      <c r="B18" s="162" t="s">
        <v>28</v>
      </c>
      <c r="C18" s="174">
        <v>1</v>
      </c>
      <c r="D18" s="175">
        <v>800</v>
      </c>
      <c r="E18" s="479">
        <f>C18*D18</f>
        <v>800</v>
      </c>
      <c r="F18" s="162" t="str">
        <f>B18</f>
        <v>Ay (Aralık)</v>
      </c>
      <c r="G18" s="165">
        <v>1</v>
      </c>
      <c r="H18" s="479">
        <v>804.1025641025642</v>
      </c>
    </row>
    <row r="19" spans="1:8" ht="12.75" customHeight="1" outlineLevel="1">
      <c r="A19" s="508" t="s">
        <v>209</v>
      </c>
      <c r="B19" s="162" t="s">
        <v>29</v>
      </c>
      <c r="C19" s="174">
        <v>1</v>
      </c>
      <c r="D19" s="175">
        <v>500</v>
      </c>
      <c r="E19" s="479">
        <f>C19*D19</f>
        <v>500</v>
      </c>
      <c r="F19" s="162" t="str">
        <f>B19</f>
        <v>Ay (Ocak) </v>
      </c>
      <c r="G19" s="165">
        <v>1</v>
      </c>
      <c r="H19" s="479">
        <v>487.1794871794872</v>
      </c>
    </row>
    <row r="20" spans="1:8" ht="12.75" customHeight="1" outlineLevel="1">
      <c r="A20" s="508" t="s">
        <v>209</v>
      </c>
      <c r="B20" s="162" t="s">
        <v>30</v>
      </c>
      <c r="C20" s="174">
        <v>1</v>
      </c>
      <c r="D20" s="175">
        <v>500</v>
      </c>
      <c r="E20" s="479">
        <f>C20*D20</f>
        <v>500</v>
      </c>
      <c r="F20" s="162" t="str">
        <f>B20</f>
        <v>Ay (Şubat) </v>
      </c>
      <c r="G20" s="165">
        <v>1</v>
      </c>
      <c r="H20" s="479">
        <v>564.1025641025641</v>
      </c>
    </row>
    <row r="21" spans="1:8" ht="12.75" customHeight="1" outlineLevel="1">
      <c r="A21" s="508" t="s">
        <v>209</v>
      </c>
      <c r="B21" s="162" t="s">
        <v>210</v>
      </c>
      <c r="C21" s="174">
        <v>1</v>
      </c>
      <c r="D21" s="175">
        <v>500</v>
      </c>
      <c r="E21" s="479">
        <v>500</v>
      </c>
      <c r="F21" s="162" t="s">
        <v>212</v>
      </c>
      <c r="G21" s="165" t="s">
        <v>212</v>
      </c>
      <c r="H21" s="479" t="s">
        <v>212</v>
      </c>
    </row>
    <row r="22" spans="1:8" ht="12.75" customHeight="1" outlineLevel="1">
      <c r="A22" s="511"/>
      <c r="B22" s="162"/>
      <c r="C22" s="174"/>
      <c r="D22" s="175"/>
      <c r="E22" s="479"/>
      <c r="F22" s="162"/>
      <c r="G22" s="165"/>
      <c r="H22" s="479"/>
    </row>
    <row r="23" spans="1:8" s="170" customFormat="1" ht="12.75">
      <c r="A23" s="510" t="s">
        <v>38</v>
      </c>
      <c r="B23" s="166"/>
      <c r="C23" s="167"/>
      <c r="D23" s="168"/>
      <c r="E23" s="461">
        <f>SUM(E18:E22)</f>
        <v>2300</v>
      </c>
      <c r="F23" s="166"/>
      <c r="G23" s="169"/>
      <c r="H23" s="461">
        <f>SUM(H18:H22)</f>
        <v>1855.3846153846152</v>
      </c>
    </row>
    <row r="24" spans="1:8" s="152" customFormat="1" ht="12.75">
      <c r="A24" s="507" t="s">
        <v>40</v>
      </c>
      <c r="B24" s="156"/>
      <c r="C24" s="176"/>
      <c r="D24" s="177"/>
      <c r="E24" s="476"/>
      <c r="F24" s="156"/>
      <c r="G24" s="157"/>
      <c r="H24" s="476"/>
    </row>
    <row r="25" spans="1:8" s="181" customFormat="1" ht="12.75" customHeight="1" outlineLevel="1">
      <c r="A25" s="512" t="s">
        <v>27</v>
      </c>
      <c r="B25" s="178" t="s">
        <v>26</v>
      </c>
      <c r="C25" s="179">
        <v>10</v>
      </c>
      <c r="D25" s="180">
        <v>100</v>
      </c>
      <c r="E25" s="480">
        <f>C25*D25</f>
        <v>1000</v>
      </c>
      <c r="F25" s="178" t="s">
        <v>26</v>
      </c>
      <c r="G25" s="179">
        <v>10</v>
      </c>
      <c r="H25" s="480">
        <v>974.3589743589744</v>
      </c>
    </row>
    <row r="26" spans="1:8" s="181" customFormat="1" ht="12.75" customHeight="1" outlineLevel="1">
      <c r="A26" s="512" t="s">
        <v>27</v>
      </c>
      <c r="B26" s="178" t="s">
        <v>26</v>
      </c>
      <c r="C26" s="179">
        <v>5</v>
      </c>
      <c r="D26" s="180">
        <v>100</v>
      </c>
      <c r="E26" s="480">
        <f>C26*D26</f>
        <v>500</v>
      </c>
      <c r="F26" s="178" t="s">
        <v>26</v>
      </c>
      <c r="G26" s="179">
        <v>5</v>
      </c>
      <c r="H26" s="480">
        <v>505.12820512820514</v>
      </c>
    </row>
    <row r="27" spans="1:8" s="181" customFormat="1" ht="12.75" customHeight="1" outlineLevel="1">
      <c r="A27" s="512" t="s">
        <v>27</v>
      </c>
      <c r="B27" s="178" t="s">
        <v>26</v>
      </c>
      <c r="C27" s="179">
        <v>15</v>
      </c>
      <c r="D27" s="180">
        <v>100</v>
      </c>
      <c r="E27" s="480">
        <f>C27*D27</f>
        <v>1500</v>
      </c>
      <c r="F27" s="178" t="s">
        <v>26</v>
      </c>
      <c r="G27" s="179">
        <v>15</v>
      </c>
      <c r="H27" s="480">
        <v>1492.3076923076924</v>
      </c>
    </row>
    <row r="28" spans="1:8" s="181" customFormat="1" ht="12.75" customHeight="1" outlineLevel="1">
      <c r="A28" s="513"/>
      <c r="B28" s="178"/>
      <c r="C28" s="179"/>
      <c r="D28" s="180"/>
      <c r="E28" s="480"/>
      <c r="F28" s="178"/>
      <c r="G28" s="182"/>
      <c r="H28" s="480"/>
    </row>
    <row r="29" spans="1:8" s="170" customFormat="1" ht="12.75">
      <c r="A29" s="510" t="s">
        <v>43</v>
      </c>
      <c r="B29" s="166"/>
      <c r="C29" s="167"/>
      <c r="D29" s="168"/>
      <c r="E29" s="461">
        <f>SUM(E25:E28)</f>
        <v>3000</v>
      </c>
      <c r="F29" s="166"/>
      <c r="G29" s="169"/>
      <c r="H29" s="461">
        <f>SUM(H25:H28)</f>
        <v>2971.794871794872</v>
      </c>
    </row>
    <row r="30" spans="1:8" s="170" customFormat="1" ht="12.75">
      <c r="A30" s="510" t="s">
        <v>149</v>
      </c>
      <c r="B30" s="166"/>
      <c r="C30" s="167"/>
      <c r="D30" s="168"/>
      <c r="E30" s="461"/>
      <c r="F30" s="166"/>
      <c r="G30" s="169"/>
      <c r="H30" s="461">
        <f>H29+H23+H16</f>
        <v>8247.959487179487</v>
      </c>
    </row>
    <row r="31" spans="1:8" s="152" customFormat="1" ht="12.75">
      <c r="A31" s="506" t="s">
        <v>121</v>
      </c>
      <c r="B31" s="148"/>
      <c r="C31" s="149"/>
      <c r="D31" s="150"/>
      <c r="E31" s="475"/>
      <c r="F31" s="148"/>
      <c r="G31" s="151"/>
      <c r="H31" s="475"/>
    </row>
    <row r="32" spans="1:8" s="152" customFormat="1" ht="12.75">
      <c r="A32" s="507" t="s">
        <v>0</v>
      </c>
      <c r="B32" s="156"/>
      <c r="C32" s="176"/>
      <c r="D32" s="177"/>
      <c r="E32" s="476"/>
      <c r="F32" s="156"/>
      <c r="G32" s="157"/>
      <c r="H32" s="476"/>
    </row>
    <row r="33" spans="1:8" s="186" customFormat="1" ht="12.75" customHeight="1" outlineLevel="1">
      <c r="A33" s="514"/>
      <c r="B33" s="158"/>
      <c r="C33" s="183"/>
      <c r="D33" s="184"/>
      <c r="E33" s="481"/>
      <c r="F33" s="158"/>
      <c r="G33" s="185"/>
      <c r="H33" s="481"/>
    </row>
    <row r="34" spans="1:8" s="152" customFormat="1" ht="12.75">
      <c r="A34" s="507" t="s">
        <v>1</v>
      </c>
      <c r="B34" s="156"/>
      <c r="C34" s="176"/>
      <c r="D34" s="177"/>
      <c r="E34" s="476"/>
      <c r="F34" s="156"/>
      <c r="G34" s="157"/>
      <c r="H34" s="476"/>
    </row>
    <row r="35" spans="1:8" s="186" customFormat="1" ht="12.75" customHeight="1" outlineLevel="1">
      <c r="A35" s="514"/>
      <c r="B35" s="178"/>
      <c r="C35" s="183"/>
      <c r="D35" s="184"/>
      <c r="E35" s="481"/>
      <c r="F35" s="178"/>
      <c r="G35" s="182"/>
      <c r="H35" s="481"/>
    </row>
    <row r="36" spans="1:8" s="181" customFormat="1" ht="12.75" customHeight="1" outlineLevel="1">
      <c r="A36" s="515"/>
      <c r="B36" s="178"/>
      <c r="C36" s="179"/>
      <c r="D36" s="180"/>
      <c r="E36" s="480"/>
      <c r="F36" s="178"/>
      <c r="G36" s="182"/>
      <c r="H36" s="480"/>
    </row>
    <row r="37" spans="1:8" s="170" customFormat="1" ht="25.5" customHeight="1">
      <c r="A37" s="510" t="s">
        <v>148</v>
      </c>
      <c r="B37" s="166"/>
      <c r="C37" s="167"/>
      <c r="D37" s="168"/>
      <c r="E37" s="461"/>
      <c r="F37" s="166"/>
      <c r="G37" s="169"/>
      <c r="H37" s="461"/>
    </row>
    <row r="38" spans="1:8" s="1" customFormat="1" ht="12.75">
      <c r="A38" s="506" t="s">
        <v>120</v>
      </c>
      <c r="B38" s="187"/>
      <c r="C38" s="188"/>
      <c r="D38" s="189"/>
      <c r="E38" s="482"/>
      <c r="F38" s="187"/>
      <c r="G38" s="190"/>
      <c r="H38" s="482"/>
    </row>
    <row r="39" spans="1:8" s="152" customFormat="1" ht="12.75">
      <c r="A39" s="507" t="s">
        <v>2</v>
      </c>
      <c r="B39" s="156"/>
      <c r="C39" s="176"/>
      <c r="D39" s="177"/>
      <c r="E39" s="476"/>
      <c r="F39" s="156"/>
      <c r="G39" s="157"/>
      <c r="H39" s="476"/>
    </row>
    <row r="40" spans="1:8" ht="12.75" customHeight="1" outlineLevel="1">
      <c r="A40" s="516"/>
      <c r="B40" s="191"/>
      <c r="C40" s="159"/>
      <c r="D40" s="160"/>
      <c r="E40" s="477"/>
      <c r="F40" s="191"/>
      <c r="G40" s="192"/>
      <c r="H40" s="477"/>
    </row>
    <row r="41" spans="1:8" ht="12.75" customHeight="1" outlineLevel="1">
      <c r="A41" s="516"/>
      <c r="B41" s="191"/>
      <c r="C41" s="159"/>
      <c r="D41" s="160"/>
      <c r="E41" s="477"/>
      <c r="F41" s="191"/>
      <c r="G41" s="192"/>
      <c r="H41" s="477"/>
    </row>
    <row r="42" spans="1:8" s="152" customFormat="1" ht="12.75">
      <c r="A42" s="517" t="s">
        <v>3</v>
      </c>
      <c r="B42" s="193"/>
      <c r="C42" s="176"/>
      <c r="D42" s="177"/>
      <c r="E42" s="476"/>
      <c r="F42" s="193"/>
      <c r="G42" s="194"/>
      <c r="H42" s="476"/>
    </row>
    <row r="43" spans="1:8" ht="12.75" customHeight="1" outlineLevel="1">
      <c r="A43" s="516"/>
      <c r="B43" s="191"/>
      <c r="C43" s="159"/>
      <c r="D43" s="160"/>
      <c r="E43" s="477"/>
      <c r="F43" s="191"/>
      <c r="G43" s="192"/>
      <c r="H43" s="477"/>
    </row>
    <row r="44" spans="1:8" s="170" customFormat="1" ht="12.75">
      <c r="A44" s="518" t="s">
        <v>147</v>
      </c>
      <c r="B44" s="195"/>
      <c r="C44" s="167"/>
      <c r="D44" s="168"/>
      <c r="E44" s="461"/>
      <c r="F44" s="195"/>
      <c r="G44" s="196"/>
      <c r="H44" s="461"/>
    </row>
    <row r="45" spans="1:8" s="181" customFormat="1" ht="12.75">
      <c r="A45" s="519" t="s">
        <v>133</v>
      </c>
      <c r="B45" s="197"/>
      <c r="C45" s="198"/>
      <c r="D45" s="301"/>
      <c r="E45" s="483"/>
      <c r="F45" s="197"/>
      <c r="G45" s="199"/>
      <c r="H45" s="483"/>
    </row>
    <row r="46" spans="1:8" s="152" customFormat="1" ht="12.75">
      <c r="A46" s="520" t="s">
        <v>122</v>
      </c>
      <c r="B46" s="200"/>
      <c r="C46" s="201"/>
      <c r="D46" s="302"/>
      <c r="E46" s="484"/>
      <c r="F46" s="200"/>
      <c r="G46" s="202"/>
      <c r="H46" s="484"/>
    </row>
    <row r="47" spans="1:8" ht="12.75" customHeight="1" outlineLevel="1">
      <c r="A47" s="521"/>
      <c r="B47" s="203"/>
      <c r="C47" s="204"/>
      <c r="D47" s="303"/>
      <c r="E47" s="485"/>
      <c r="F47" s="203"/>
      <c r="G47" s="205"/>
      <c r="H47" s="485"/>
    </row>
    <row r="48" spans="1:8" ht="12.75" customHeight="1" outlineLevel="1">
      <c r="A48" s="521"/>
      <c r="B48" s="203"/>
      <c r="C48" s="204"/>
      <c r="D48" s="303"/>
      <c r="E48" s="485"/>
      <c r="F48" s="203"/>
      <c r="G48" s="205"/>
      <c r="H48" s="485"/>
    </row>
    <row r="49" spans="1:8" s="152" customFormat="1" ht="12.75">
      <c r="A49" s="520" t="s">
        <v>123</v>
      </c>
      <c r="B49" s="200"/>
      <c r="C49" s="201"/>
      <c r="D49" s="302"/>
      <c r="E49" s="484"/>
      <c r="F49" s="200"/>
      <c r="G49" s="202"/>
      <c r="H49" s="484"/>
    </row>
    <row r="50" spans="1:8" ht="12.75" customHeight="1" outlineLevel="1">
      <c r="A50" s="521"/>
      <c r="B50" s="203"/>
      <c r="C50" s="204"/>
      <c r="D50" s="303"/>
      <c r="E50" s="485"/>
      <c r="F50" s="203"/>
      <c r="G50" s="205"/>
      <c r="H50" s="485"/>
    </row>
    <row r="51" spans="1:8" ht="15" customHeight="1" outlineLevel="1">
      <c r="A51" s="522"/>
      <c r="B51" s="203"/>
      <c r="C51" s="204"/>
      <c r="D51" s="303"/>
      <c r="E51" s="485"/>
      <c r="F51" s="203"/>
      <c r="G51" s="205"/>
      <c r="H51" s="485"/>
    </row>
    <row r="52" spans="1:8" s="170" customFormat="1" ht="12.75">
      <c r="A52" s="523" t="s">
        <v>180</v>
      </c>
      <c r="B52" s="195"/>
      <c r="C52" s="167"/>
      <c r="D52" s="168"/>
      <c r="E52" s="461"/>
      <c r="F52" s="195"/>
      <c r="G52" s="196"/>
      <c r="H52" s="461"/>
    </row>
    <row r="53" spans="1:8" s="181" customFormat="1" ht="20.25" customHeight="1">
      <c r="A53" s="519" t="s">
        <v>134</v>
      </c>
      <c r="B53" s="197"/>
      <c r="C53" s="198"/>
      <c r="D53" s="301"/>
      <c r="E53" s="483"/>
      <c r="F53" s="197"/>
      <c r="G53" s="199"/>
      <c r="H53" s="483"/>
    </row>
    <row r="54" spans="1:8" s="152" customFormat="1" ht="24" customHeight="1">
      <c r="A54" s="520" t="s">
        <v>135</v>
      </c>
      <c r="B54" s="200"/>
      <c r="C54" s="201"/>
      <c r="D54" s="302"/>
      <c r="E54" s="484"/>
      <c r="F54" s="200"/>
      <c r="G54" s="202"/>
      <c r="H54" s="484"/>
    </row>
    <row r="55" spans="1:8" s="152" customFormat="1" ht="15" customHeight="1" outlineLevel="1">
      <c r="A55" s="524"/>
      <c r="B55" s="191"/>
      <c r="C55" s="159"/>
      <c r="D55" s="160"/>
      <c r="E55" s="477"/>
      <c r="F55" s="191"/>
      <c r="G55" s="192"/>
      <c r="H55" s="477"/>
    </row>
    <row r="56" spans="1:8" s="152" customFormat="1" ht="16.5" customHeight="1" outlineLevel="1">
      <c r="A56" s="524"/>
      <c r="B56" s="191"/>
      <c r="C56" s="159"/>
      <c r="D56" s="160"/>
      <c r="E56" s="477"/>
      <c r="F56" s="191"/>
      <c r="G56" s="192"/>
      <c r="H56" s="477"/>
    </row>
    <row r="57" spans="1:8" s="152" customFormat="1" ht="19.5" customHeight="1">
      <c r="A57" s="520" t="s">
        <v>136</v>
      </c>
      <c r="B57" s="200"/>
      <c r="C57" s="201"/>
      <c r="D57" s="302"/>
      <c r="E57" s="484"/>
      <c r="F57" s="200"/>
      <c r="G57" s="202"/>
      <c r="H57" s="484"/>
    </row>
    <row r="58" spans="1:8" ht="12.75" customHeight="1" outlineLevel="1">
      <c r="A58" s="525" t="s">
        <v>15</v>
      </c>
      <c r="B58" s="203" t="s">
        <v>26</v>
      </c>
      <c r="C58" s="204">
        <v>14</v>
      </c>
      <c r="D58" s="304">
        <v>80</v>
      </c>
      <c r="E58" s="485">
        <f>C58*D58</f>
        <v>1120</v>
      </c>
      <c r="F58" s="203" t="s">
        <v>26</v>
      </c>
      <c r="G58" s="205">
        <v>2</v>
      </c>
      <c r="H58" s="485">
        <v>215.38</v>
      </c>
    </row>
    <row r="59" spans="1:8" ht="12.75" customHeight="1" outlineLevel="1">
      <c r="A59" s="525" t="s">
        <v>46</v>
      </c>
      <c r="B59" s="203" t="s">
        <v>26</v>
      </c>
      <c r="C59" s="204">
        <v>10</v>
      </c>
      <c r="D59" s="304">
        <v>80</v>
      </c>
      <c r="E59" s="485">
        <f>C59*D59</f>
        <v>800</v>
      </c>
      <c r="F59" s="203" t="s">
        <v>26</v>
      </c>
      <c r="G59" s="205">
        <v>2</v>
      </c>
      <c r="H59" s="485">
        <v>160</v>
      </c>
    </row>
    <row r="60" spans="1:8" ht="15" customHeight="1" outlineLevel="1">
      <c r="A60" s="525"/>
      <c r="B60" s="203"/>
      <c r="C60" s="204"/>
      <c r="D60" s="303"/>
      <c r="E60" s="485"/>
      <c r="F60" s="203"/>
      <c r="G60" s="205"/>
      <c r="H60" s="485"/>
    </row>
    <row r="61" spans="1:8" s="152" customFormat="1" ht="24.75" customHeight="1">
      <c r="A61" s="520" t="s">
        <v>137</v>
      </c>
      <c r="B61" s="200"/>
      <c r="C61" s="201"/>
      <c r="D61" s="302"/>
      <c r="E61" s="484"/>
      <c r="F61" s="200"/>
      <c r="G61" s="202"/>
      <c r="H61" s="484"/>
    </row>
    <row r="62" spans="1:8" ht="12.75" customHeight="1" outlineLevel="1">
      <c r="A62" s="516"/>
      <c r="B62" s="191"/>
      <c r="C62" s="159"/>
      <c r="D62" s="160"/>
      <c r="E62" s="477"/>
      <c r="F62" s="191"/>
      <c r="G62" s="192"/>
      <c r="H62" s="477"/>
    </row>
    <row r="63" spans="1:8" ht="12.75" customHeight="1" outlineLevel="1">
      <c r="A63" s="516"/>
      <c r="B63" s="191"/>
      <c r="C63" s="159"/>
      <c r="D63" s="160"/>
      <c r="E63" s="477"/>
      <c r="F63" s="191"/>
      <c r="G63" s="192"/>
      <c r="H63" s="477"/>
    </row>
    <row r="64" spans="1:8" s="170" customFormat="1" ht="15.75" customHeight="1">
      <c r="A64" s="523" t="s">
        <v>146</v>
      </c>
      <c r="B64" s="195"/>
      <c r="C64" s="167"/>
      <c r="D64" s="168"/>
      <c r="E64" s="461">
        <f>SUM(E58:E63)</f>
        <v>1920</v>
      </c>
      <c r="F64" s="195"/>
      <c r="G64" s="196"/>
      <c r="H64" s="461">
        <f>SUM(H58:H63)</f>
        <v>375.38</v>
      </c>
    </row>
    <row r="65" spans="1:8" s="294" customFormat="1" ht="16.5" customHeight="1">
      <c r="A65" s="526" t="s">
        <v>145</v>
      </c>
      <c r="B65" s="291"/>
      <c r="C65" s="292"/>
      <c r="D65" s="305"/>
      <c r="E65" s="486">
        <f>E64+E29+E23+E16</f>
        <v>11820</v>
      </c>
      <c r="F65" s="291"/>
      <c r="G65" s="293"/>
      <c r="H65" s="486">
        <f>H64+H52+H44+H37+H30</f>
        <v>8623.339487179486</v>
      </c>
    </row>
    <row r="66" spans="1:8" s="170" customFormat="1" ht="14.25" customHeight="1">
      <c r="A66" s="527"/>
      <c r="B66" s="206"/>
      <c r="C66" s="207"/>
      <c r="D66" s="306"/>
      <c r="E66" s="487"/>
      <c r="F66" s="206"/>
      <c r="G66" s="208"/>
      <c r="H66" s="487"/>
    </row>
    <row r="67" spans="1:8" s="170" customFormat="1" ht="18" customHeight="1">
      <c r="A67" s="528" t="s">
        <v>138</v>
      </c>
      <c r="B67" s="195"/>
      <c r="C67" s="167"/>
      <c r="D67" s="168"/>
      <c r="E67" s="461"/>
      <c r="F67" s="195"/>
      <c r="G67" s="196"/>
      <c r="H67" s="461"/>
    </row>
    <row r="68" spans="1:8" s="152" customFormat="1" ht="12.75" collapsed="1">
      <c r="A68" s="529" t="s">
        <v>139</v>
      </c>
      <c r="B68" s="209"/>
      <c r="C68" s="210"/>
      <c r="D68" s="307"/>
      <c r="E68" s="488"/>
      <c r="F68" s="209"/>
      <c r="G68" s="211"/>
      <c r="H68" s="488"/>
    </row>
    <row r="69" spans="1:8" s="152" customFormat="1" ht="15" customHeight="1" outlineLevel="1">
      <c r="A69" s="530"/>
      <c r="B69" s="212"/>
      <c r="C69" s="163"/>
      <c r="D69" s="164"/>
      <c r="E69" s="478"/>
      <c r="F69" s="212"/>
      <c r="G69" s="213"/>
      <c r="H69" s="478"/>
    </row>
    <row r="70" spans="1:8" s="152" customFormat="1" ht="15" customHeight="1" outlineLevel="1">
      <c r="A70" s="530"/>
      <c r="B70" s="212"/>
      <c r="C70" s="163"/>
      <c r="D70" s="164"/>
      <c r="E70" s="478"/>
      <c r="F70" s="212"/>
      <c r="G70" s="213"/>
      <c r="H70" s="478"/>
    </row>
    <row r="71" spans="1:8" s="170" customFormat="1" ht="12.75">
      <c r="A71" s="531" t="s">
        <v>144</v>
      </c>
      <c r="B71" s="195"/>
      <c r="C71" s="167"/>
      <c r="D71" s="168"/>
      <c r="E71" s="461"/>
      <c r="F71" s="195"/>
      <c r="G71" s="196"/>
      <c r="H71" s="461"/>
    </row>
    <row r="72" spans="1:8" s="152" customFormat="1" ht="15" customHeight="1">
      <c r="A72" s="529" t="s">
        <v>140</v>
      </c>
      <c r="B72" s="209"/>
      <c r="C72" s="210"/>
      <c r="D72" s="307"/>
      <c r="E72" s="488"/>
      <c r="F72" s="209"/>
      <c r="G72" s="211"/>
      <c r="H72" s="488"/>
    </row>
    <row r="73" spans="1:8" s="152" customFormat="1" ht="12.75" customHeight="1" outlineLevel="1">
      <c r="A73" s="530" t="s">
        <v>181</v>
      </c>
      <c r="B73" s="212" t="s">
        <v>182</v>
      </c>
      <c r="C73" s="163">
        <v>5</v>
      </c>
      <c r="D73" s="164">
        <v>12</v>
      </c>
      <c r="E73" s="478">
        <f>D73*C73</f>
        <v>60</v>
      </c>
      <c r="F73" s="212" t="s">
        <v>182</v>
      </c>
      <c r="G73" s="213">
        <v>2</v>
      </c>
      <c r="H73" s="478">
        <v>25.64</v>
      </c>
    </row>
    <row r="74" spans="1:8" s="152" customFormat="1" ht="12.75" customHeight="1" outlineLevel="1">
      <c r="A74" s="530" t="s">
        <v>27</v>
      </c>
      <c r="B74" s="212" t="s">
        <v>183</v>
      </c>
      <c r="C74" s="163">
        <v>2</v>
      </c>
      <c r="D74" s="164">
        <v>75</v>
      </c>
      <c r="E74" s="478">
        <f>D74*C74</f>
        <v>150</v>
      </c>
      <c r="F74" s="212" t="s">
        <v>183</v>
      </c>
      <c r="G74" s="213">
        <v>2</v>
      </c>
      <c r="H74" s="478">
        <v>150</v>
      </c>
    </row>
    <row r="75" spans="1:8" s="152" customFormat="1" ht="12.75" customHeight="1" outlineLevel="1">
      <c r="A75" s="530"/>
      <c r="B75" s="212"/>
      <c r="C75" s="163"/>
      <c r="D75" s="164"/>
      <c r="E75" s="478"/>
      <c r="F75" s="212"/>
      <c r="G75" s="213"/>
      <c r="H75" s="478"/>
    </row>
    <row r="76" spans="1:8" s="152" customFormat="1" ht="12.75" customHeight="1" outlineLevel="1">
      <c r="A76" s="530"/>
      <c r="B76" s="212"/>
      <c r="C76" s="163"/>
      <c r="D76" s="164"/>
      <c r="E76" s="478"/>
      <c r="F76" s="212"/>
      <c r="G76" s="213"/>
      <c r="H76" s="478"/>
    </row>
    <row r="77" spans="1:8" s="170" customFormat="1" ht="12.75">
      <c r="A77" s="531" t="s">
        <v>141</v>
      </c>
      <c r="B77" s="195"/>
      <c r="C77" s="167"/>
      <c r="D77" s="168"/>
      <c r="E77" s="461">
        <f>SUM(E73:E76)</f>
        <v>210</v>
      </c>
      <c r="F77" s="195"/>
      <c r="G77" s="196"/>
      <c r="H77" s="461">
        <f>SUM(H73:H76)</f>
        <v>175.64</v>
      </c>
    </row>
    <row r="78" spans="1:8" s="294" customFormat="1" ht="15.75" customHeight="1">
      <c r="A78" s="526" t="s">
        <v>143</v>
      </c>
      <c r="B78" s="291"/>
      <c r="C78" s="292"/>
      <c r="D78" s="305"/>
      <c r="E78" s="486">
        <f>E77</f>
        <v>210</v>
      </c>
      <c r="F78" s="291"/>
      <c r="G78" s="293"/>
      <c r="H78" s="486">
        <f>H77+H71</f>
        <v>175.64</v>
      </c>
    </row>
    <row r="79" spans="1:8" s="140" customFormat="1" ht="12.75">
      <c r="A79" s="532"/>
      <c r="B79" s="214"/>
      <c r="C79" s="215"/>
      <c r="D79" s="308"/>
      <c r="E79" s="489"/>
      <c r="F79" s="214"/>
      <c r="G79" s="216"/>
      <c r="H79" s="489"/>
    </row>
    <row r="80" spans="1:8" ht="12.75">
      <c r="A80" s="528" t="s">
        <v>142</v>
      </c>
      <c r="B80" s="217"/>
      <c r="C80" s="218"/>
      <c r="D80" s="309"/>
      <c r="E80" s="462"/>
      <c r="F80" s="217"/>
      <c r="G80" s="219"/>
      <c r="H80" s="462"/>
    </row>
    <row r="81" spans="1:8" s="152" customFormat="1" ht="12.75">
      <c r="A81" s="529" t="s">
        <v>150</v>
      </c>
      <c r="B81" s="220"/>
      <c r="C81" s="221"/>
      <c r="D81" s="310"/>
      <c r="E81" s="490"/>
      <c r="F81" s="220"/>
      <c r="G81" s="222"/>
      <c r="H81" s="490"/>
    </row>
    <row r="82" spans="1:8" s="152" customFormat="1" ht="12.75" customHeight="1" outlineLevel="1">
      <c r="A82" s="530"/>
      <c r="B82" s="212"/>
      <c r="C82" s="163"/>
      <c r="D82" s="164"/>
      <c r="E82" s="478"/>
      <c r="F82" s="212"/>
      <c r="G82" s="213"/>
      <c r="H82" s="478"/>
    </row>
    <row r="83" spans="1:8" s="152" customFormat="1" ht="15.75" customHeight="1" outlineLevel="1">
      <c r="A83" s="530"/>
      <c r="B83" s="212"/>
      <c r="C83" s="163"/>
      <c r="D83" s="164"/>
      <c r="E83" s="478"/>
      <c r="F83" s="212"/>
      <c r="G83" s="213"/>
      <c r="H83" s="478"/>
    </row>
    <row r="84" spans="1:8" s="152" customFormat="1" ht="12.75">
      <c r="A84" s="529" t="s">
        <v>151</v>
      </c>
      <c r="B84" s="209"/>
      <c r="C84" s="210"/>
      <c r="D84" s="307"/>
      <c r="E84" s="488"/>
      <c r="F84" s="209"/>
      <c r="G84" s="211"/>
      <c r="H84" s="488"/>
    </row>
    <row r="85" spans="1:8" s="181" customFormat="1" ht="12.75" customHeight="1" outlineLevel="1">
      <c r="A85" s="530" t="s">
        <v>184</v>
      </c>
      <c r="B85" s="223" t="s">
        <v>56</v>
      </c>
      <c r="C85" s="224">
        <v>5</v>
      </c>
      <c r="D85" s="311">
        <v>95</v>
      </c>
      <c r="E85" s="491">
        <f>D85*C85</f>
        <v>475</v>
      </c>
      <c r="F85" s="223" t="s">
        <v>56</v>
      </c>
      <c r="G85" s="225">
        <v>5</v>
      </c>
      <c r="H85" s="491">
        <v>512.82</v>
      </c>
    </row>
    <row r="86" spans="1:8" s="181" customFormat="1" ht="12.75" customHeight="1" outlineLevel="1">
      <c r="A86" s="530" t="s">
        <v>185</v>
      </c>
      <c r="B86" s="223" t="s">
        <v>56</v>
      </c>
      <c r="C86" s="224">
        <v>12</v>
      </c>
      <c r="D86" s="311">
        <v>61</v>
      </c>
      <c r="E86" s="491">
        <f>D86*C86</f>
        <v>732</v>
      </c>
      <c r="F86" s="223" t="s">
        <v>56</v>
      </c>
      <c r="G86" s="225">
        <v>5</v>
      </c>
      <c r="H86" s="491">
        <v>307.69</v>
      </c>
    </row>
    <row r="87" spans="1:8" s="181" customFormat="1" ht="12.75" customHeight="1" outlineLevel="1">
      <c r="A87" s="530" t="s">
        <v>186</v>
      </c>
      <c r="B87" s="223" t="s">
        <v>56</v>
      </c>
      <c r="C87" s="224">
        <v>3</v>
      </c>
      <c r="D87" s="311">
        <v>1500</v>
      </c>
      <c r="E87" s="491">
        <f>D87*C87</f>
        <v>4500</v>
      </c>
      <c r="F87" s="223" t="s">
        <v>56</v>
      </c>
      <c r="G87" s="225">
        <v>2</v>
      </c>
      <c r="H87" s="491">
        <v>3000</v>
      </c>
    </row>
    <row r="88" spans="1:8" s="181" customFormat="1" ht="12.75" customHeight="1" outlineLevel="1">
      <c r="A88" s="530"/>
      <c r="B88" s="223"/>
      <c r="C88" s="224"/>
      <c r="D88" s="311"/>
      <c r="E88" s="491"/>
      <c r="F88" s="223"/>
      <c r="G88" s="225"/>
      <c r="H88" s="491"/>
    </row>
    <row r="89" spans="1:8" s="152" customFormat="1" ht="12.75">
      <c r="A89" s="529" t="s">
        <v>152</v>
      </c>
      <c r="B89" s="209"/>
      <c r="C89" s="210"/>
      <c r="D89" s="307"/>
      <c r="E89" s="488"/>
      <c r="F89" s="209"/>
      <c r="G89" s="211"/>
      <c r="H89" s="488"/>
    </row>
    <row r="90" spans="1:8" s="181" customFormat="1" ht="12.75" customHeight="1" outlineLevel="1">
      <c r="A90" s="530"/>
      <c r="B90" s="223"/>
      <c r="C90" s="224"/>
      <c r="D90" s="312"/>
      <c r="E90" s="491"/>
      <c r="F90" s="223"/>
      <c r="G90" s="225"/>
      <c r="H90" s="491"/>
    </row>
    <row r="91" spans="1:8" s="181" customFormat="1" ht="12.75" customHeight="1" outlineLevel="1">
      <c r="A91" s="530"/>
      <c r="B91" s="223"/>
      <c r="C91" s="224"/>
      <c r="D91" s="312"/>
      <c r="E91" s="491"/>
      <c r="F91" s="223"/>
      <c r="G91" s="225"/>
      <c r="H91" s="491"/>
    </row>
    <row r="92" spans="1:8" s="152" customFormat="1" ht="12" customHeight="1">
      <c r="A92" s="529" t="s">
        <v>153</v>
      </c>
      <c r="B92" s="209"/>
      <c r="C92" s="210"/>
      <c r="D92" s="307"/>
      <c r="E92" s="488"/>
      <c r="F92" s="209"/>
      <c r="G92" s="211"/>
      <c r="H92" s="488"/>
    </row>
    <row r="93" spans="1:8" s="229" customFormat="1" ht="12" customHeight="1" outlineLevel="1">
      <c r="A93" s="533"/>
      <c r="B93" s="226"/>
      <c r="C93" s="227"/>
      <c r="D93" s="313"/>
      <c r="E93" s="492"/>
      <c r="F93" s="226"/>
      <c r="G93" s="228"/>
      <c r="H93" s="492"/>
    </row>
    <row r="94" spans="1:8" s="229" customFormat="1" ht="12" customHeight="1" outlineLevel="1">
      <c r="A94" s="533"/>
      <c r="B94" s="226"/>
      <c r="C94" s="227"/>
      <c r="D94" s="313"/>
      <c r="E94" s="492"/>
      <c r="F94" s="226"/>
      <c r="G94" s="228"/>
      <c r="H94" s="492"/>
    </row>
    <row r="95" spans="1:8" s="181" customFormat="1" ht="12" customHeight="1" outlineLevel="1">
      <c r="A95" s="530"/>
      <c r="B95" s="223"/>
      <c r="C95" s="224"/>
      <c r="D95" s="312"/>
      <c r="E95" s="491"/>
      <c r="F95" s="223"/>
      <c r="G95" s="225"/>
      <c r="H95" s="491"/>
    </row>
    <row r="96" spans="1:8" s="152" customFormat="1" ht="15" customHeight="1">
      <c r="A96" s="529" t="s">
        <v>154</v>
      </c>
      <c r="B96" s="209"/>
      <c r="C96" s="210"/>
      <c r="D96" s="307"/>
      <c r="E96" s="488"/>
      <c r="F96" s="209"/>
      <c r="G96" s="211"/>
      <c r="H96" s="488"/>
    </row>
    <row r="97" spans="1:8" s="181" customFormat="1" ht="15" customHeight="1" outlineLevel="1">
      <c r="A97" s="530"/>
      <c r="B97" s="223"/>
      <c r="C97" s="224"/>
      <c r="D97" s="312"/>
      <c r="E97" s="491"/>
      <c r="F97" s="223"/>
      <c r="G97" s="225"/>
      <c r="H97" s="491"/>
    </row>
    <row r="98" spans="1:8" s="181" customFormat="1" ht="15" customHeight="1" outlineLevel="1">
      <c r="A98" s="530"/>
      <c r="B98" s="223"/>
      <c r="C98" s="224"/>
      <c r="D98" s="312"/>
      <c r="E98" s="491"/>
      <c r="F98" s="223"/>
      <c r="G98" s="225"/>
      <c r="H98" s="491"/>
    </row>
    <row r="99" spans="1:8" s="294" customFormat="1" ht="15.75" customHeight="1">
      <c r="A99" s="526" t="s">
        <v>155</v>
      </c>
      <c r="B99" s="291"/>
      <c r="C99" s="292"/>
      <c r="D99" s="305"/>
      <c r="E99" s="486">
        <f>SUM(E85:E98)</f>
        <v>5707</v>
      </c>
      <c r="F99" s="291"/>
      <c r="G99" s="293"/>
      <c r="H99" s="486">
        <f>SUM(H81:H98)</f>
        <v>3820.51</v>
      </c>
    </row>
    <row r="100" spans="1:8" ht="12.75" customHeight="1">
      <c r="A100" s="532" t="s">
        <v>4</v>
      </c>
      <c r="B100" s="230"/>
      <c r="C100" s="231"/>
      <c r="D100" s="314"/>
      <c r="E100" s="493"/>
      <c r="F100" s="230"/>
      <c r="G100" s="232"/>
      <c r="H100" s="493"/>
    </row>
    <row r="101" spans="1:8" ht="12.75" customHeight="1">
      <c r="A101" s="528" t="s">
        <v>156</v>
      </c>
      <c r="B101" s="217"/>
      <c r="C101" s="218"/>
      <c r="D101" s="309"/>
      <c r="E101" s="462"/>
      <c r="F101" s="217"/>
      <c r="G101" s="219"/>
      <c r="H101" s="462"/>
    </row>
    <row r="102" spans="1:8" s="152" customFormat="1" ht="29.25" customHeight="1">
      <c r="A102" s="529" t="s">
        <v>157</v>
      </c>
      <c r="B102" s="209"/>
      <c r="C102" s="210"/>
      <c r="D102" s="307"/>
      <c r="E102" s="488"/>
      <c r="F102" s="209"/>
      <c r="G102" s="211"/>
      <c r="H102" s="488"/>
    </row>
    <row r="103" spans="1:8" s="152" customFormat="1" ht="12.75" customHeight="1" outlineLevel="1">
      <c r="A103" s="530" t="s">
        <v>187</v>
      </c>
      <c r="B103" s="212" t="s">
        <v>56</v>
      </c>
      <c r="C103" s="163">
        <v>20</v>
      </c>
      <c r="D103" s="164">
        <v>90</v>
      </c>
      <c r="E103" s="478">
        <f>D103*C103</f>
        <v>1800</v>
      </c>
      <c r="F103" s="212" t="s">
        <v>192</v>
      </c>
      <c r="G103" s="213">
        <v>3</v>
      </c>
      <c r="H103" s="478">
        <v>307.69</v>
      </c>
    </row>
    <row r="104" spans="1:8" s="152" customFormat="1" ht="12.75" customHeight="1" outlineLevel="1">
      <c r="A104" s="530" t="s">
        <v>188</v>
      </c>
      <c r="B104" s="212"/>
      <c r="C104" s="163"/>
      <c r="D104" s="164"/>
      <c r="E104" s="478"/>
      <c r="F104" s="212" t="s">
        <v>192</v>
      </c>
      <c r="G104" s="213">
        <v>7</v>
      </c>
      <c r="H104" s="478">
        <v>628.21</v>
      </c>
    </row>
    <row r="105" spans="1:8" s="152" customFormat="1" ht="12.75" customHeight="1" outlineLevel="1">
      <c r="A105" s="530"/>
      <c r="B105" s="212"/>
      <c r="C105" s="163"/>
      <c r="D105" s="164"/>
      <c r="E105" s="478"/>
      <c r="F105" s="212"/>
      <c r="G105" s="213"/>
      <c r="H105" s="478"/>
    </row>
    <row r="106" spans="1:8" s="152" customFormat="1" ht="12.75" customHeight="1" outlineLevel="1">
      <c r="A106" s="530"/>
      <c r="B106" s="212"/>
      <c r="C106" s="163"/>
      <c r="D106" s="164"/>
      <c r="E106" s="478"/>
      <c r="F106" s="212"/>
      <c r="G106" s="213"/>
      <c r="H106" s="478"/>
    </row>
    <row r="107" spans="1:8" s="152" customFormat="1" ht="12.75" customHeight="1">
      <c r="A107" s="529" t="s">
        <v>158</v>
      </c>
      <c r="B107" s="209"/>
      <c r="C107" s="210"/>
      <c r="D107" s="307"/>
      <c r="E107" s="488"/>
      <c r="F107" s="209"/>
      <c r="G107" s="211"/>
      <c r="H107" s="488"/>
    </row>
    <row r="108" spans="1:8" s="152" customFormat="1" ht="12.75" customHeight="1" outlineLevel="1">
      <c r="A108" s="530" t="s">
        <v>189</v>
      </c>
      <c r="B108" s="191" t="s">
        <v>194</v>
      </c>
      <c r="C108" s="159">
        <v>1</v>
      </c>
      <c r="D108" s="160">
        <v>130</v>
      </c>
      <c r="E108" s="478">
        <f>D108*C108</f>
        <v>130</v>
      </c>
      <c r="F108" s="191" t="s">
        <v>194</v>
      </c>
      <c r="G108" s="228"/>
      <c r="H108" s="478">
        <v>102.56</v>
      </c>
    </row>
    <row r="109" spans="1:8" s="152" customFormat="1" ht="12.75" customHeight="1" outlineLevel="1">
      <c r="A109" s="530" t="s">
        <v>190</v>
      </c>
      <c r="B109" s="191" t="s">
        <v>194</v>
      </c>
      <c r="C109" s="159">
        <v>1</v>
      </c>
      <c r="D109" s="160">
        <v>130</v>
      </c>
      <c r="E109" s="478">
        <f>D109*C109</f>
        <v>130</v>
      </c>
      <c r="F109" s="191" t="s">
        <v>194</v>
      </c>
      <c r="G109" s="228"/>
      <c r="H109" s="478">
        <v>102.56</v>
      </c>
    </row>
    <row r="110" spans="1:8" s="152" customFormat="1" ht="12.75" customHeight="1" outlineLevel="1">
      <c r="A110" s="530" t="s">
        <v>191</v>
      </c>
      <c r="B110" s="191" t="s">
        <v>194</v>
      </c>
      <c r="C110" s="159">
        <v>1</v>
      </c>
      <c r="D110" s="160">
        <v>130</v>
      </c>
      <c r="E110" s="478">
        <f>D110*C110</f>
        <v>130</v>
      </c>
      <c r="F110" s="191" t="s">
        <v>194</v>
      </c>
      <c r="G110" s="228"/>
      <c r="H110" s="478">
        <v>102.56</v>
      </c>
    </row>
    <row r="111" spans="1:8" s="152" customFormat="1" ht="12.75" customHeight="1" outlineLevel="1">
      <c r="A111" s="530"/>
      <c r="B111" s="226"/>
      <c r="C111" s="227"/>
      <c r="D111" s="313"/>
      <c r="E111" s="492"/>
      <c r="F111" s="226"/>
      <c r="G111" s="228"/>
      <c r="H111" s="492"/>
    </row>
    <row r="112" spans="1:8" s="152" customFormat="1" ht="27" customHeight="1">
      <c r="A112" s="529" t="s">
        <v>159</v>
      </c>
      <c r="B112" s="209"/>
      <c r="C112" s="210"/>
      <c r="D112" s="307"/>
      <c r="E112" s="488"/>
      <c r="F112" s="209"/>
      <c r="G112" s="211"/>
      <c r="H112" s="488"/>
    </row>
    <row r="113" spans="1:8" ht="12.75" customHeight="1" outlineLevel="1">
      <c r="A113" s="534" t="s">
        <v>193</v>
      </c>
      <c r="B113" s="191" t="s">
        <v>194</v>
      </c>
      <c r="C113" s="159">
        <v>1</v>
      </c>
      <c r="D113" s="160">
        <v>200</v>
      </c>
      <c r="E113" s="477">
        <f>D113*C113</f>
        <v>200</v>
      </c>
      <c r="F113" s="191" t="s">
        <v>56</v>
      </c>
      <c r="G113" s="192">
        <v>1</v>
      </c>
      <c r="H113" s="477">
        <v>183</v>
      </c>
    </row>
    <row r="114" spans="1:8" ht="12.75" customHeight="1" outlineLevel="1">
      <c r="A114" s="534"/>
      <c r="B114" s="191"/>
      <c r="C114" s="159"/>
      <c r="D114" s="160"/>
      <c r="E114" s="477"/>
      <c r="F114" s="191"/>
      <c r="G114" s="192"/>
      <c r="H114" s="477"/>
    </row>
    <row r="115" spans="1:8" ht="12.75" customHeight="1" outlineLevel="1">
      <c r="A115" s="534"/>
      <c r="B115" s="191"/>
      <c r="C115" s="159"/>
      <c r="D115" s="160"/>
      <c r="E115" s="477"/>
      <c r="F115" s="191"/>
      <c r="G115" s="192"/>
      <c r="H115" s="477"/>
    </row>
    <row r="116" spans="1:8" s="152" customFormat="1" ht="23.25" customHeight="1">
      <c r="A116" s="529" t="s">
        <v>160</v>
      </c>
      <c r="B116" s="209"/>
      <c r="C116" s="210"/>
      <c r="D116" s="307"/>
      <c r="E116" s="488"/>
      <c r="F116" s="209"/>
      <c r="G116" s="211"/>
      <c r="H116" s="488"/>
    </row>
    <row r="117" spans="1:8" s="181" customFormat="1" ht="12.75" customHeight="1" outlineLevel="1">
      <c r="A117" s="530" t="s">
        <v>68</v>
      </c>
      <c r="B117" s="223" t="s">
        <v>194</v>
      </c>
      <c r="C117" s="224">
        <v>1</v>
      </c>
      <c r="D117" s="312">
        <v>50</v>
      </c>
      <c r="E117" s="491">
        <f>D117*C117</f>
        <v>50</v>
      </c>
      <c r="F117" s="223" t="s">
        <v>194</v>
      </c>
      <c r="G117" s="225">
        <v>1</v>
      </c>
      <c r="H117" s="491">
        <v>25.64</v>
      </c>
    </row>
    <row r="118" spans="1:8" s="181" customFormat="1" ht="12.75" customHeight="1" outlineLevel="1">
      <c r="A118" s="530" t="s">
        <v>68</v>
      </c>
      <c r="B118" s="223" t="s">
        <v>194</v>
      </c>
      <c r="C118" s="224">
        <v>1</v>
      </c>
      <c r="D118" s="312">
        <v>50</v>
      </c>
      <c r="E118" s="491">
        <f>D118*C118</f>
        <v>50</v>
      </c>
      <c r="F118" s="223" t="s">
        <v>194</v>
      </c>
      <c r="G118" s="225">
        <v>1</v>
      </c>
      <c r="H118" s="491">
        <v>51.28</v>
      </c>
    </row>
    <row r="119" spans="1:8" s="181" customFormat="1" ht="12.75" customHeight="1" outlineLevel="1">
      <c r="A119" s="530" t="s">
        <v>68</v>
      </c>
      <c r="B119" s="223" t="s">
        <v>194</v>
      </c>
      <c r="C119" s="224">
        <v>1</v>
      </c>
      <c r="D119" s="312">
        <v>50</v>
      </c>
      <c r="E119" s="491">
        <f>D119*C119</f>
        <v>50</v>
      </c>
      <c r="F119" s="223" t="s">
        <v>194</v>
      </c>
      <c r="G119" s="225">
        <v>1</v>
      </c>
      <c r="H119" s="491">
        <v>38.46</v>
      </c>
    </row>
    <row r="120" spans="1:8" s="181" customFormat="1" ht="12.75" customHeight="1" outlineLevel="1">
      <c r="A120" s="530"/>
      <c r="B120" s="223"/>
      <c r="C120" s="224"/>
      <c r="D120" s="312"/>
      <c r="E120" s="491"/>
      <c r="F120" s="223"/>
      <c r="G120" s="225"/>
      <c r="H120" s="491"/>
    </row>
    <row r="121" spans="1:8" s="294" customFormat="1" ht="15.75" customHeight="1">
      <c r="A121" s="526" t="s">
        <v>161</v>
      </c>
      <c r="B121" s="291"/>
      <c r="C121" s="292"/>
      <c r="D121" s="305"/>
      <c r="E121" s="486">
        <f>SUM(E103:E120)</f>
        <v>2540</v>
      </c>
      <c r="F121" s="291"/>
      <c r="G121" s="293"/>
      <c r="H121" s="486">
        <f>SUM(H102:H120)</f>
        <v>1541.96</v>
      </c>
    </row>
    <row r="122" spans="1:8" ht="12.75" customHeight="1">
      <c r="A122" s="535"/>
      <c r="B122" s="233"/>
      <c r="C122" s="234"/>
      <c r="D122" s="315"/>
      <c r="E122" s="494"/>
      <c r="F122" s="233"/>
      <c r="G122" s="235"/>
      <c r="H122" s="494"/>
    </row>
    <row r="123" spans="1:8" ht="12.75" customHeight="1">
      <c r="A123" s="528" t="s">
        <v>162</v>
      </c>
      <c r="B123" s="217"/>
      <c r="C123" s="218"/>
      <c r="D123" s="309"/>
      <c r="E123" s="462"/>
      <c r="F123" s="217"/>
      <c r="G123" s="219"/>
      <c r="H123" s="462"/>
    </row>
    <row r="124" spans="1:8" s="152" customFormat="1" ht="12.75">
      <c r="A124" s="529" t="s">
        <v>163</v>
      </c>
      <c r="B124" s="209"/>
      <c r="C124" s="210"/>
      <c r="D124" s="307"/>
      <c r="E124" s="488"/>
      <c r="F124" s="209"/>
      <c r="G124" s="211"/>
      <c r="H124" s="488"/>
    </row>
    <row r="125" spans="1:8" s="152" customFormat="1" ht="12.75" outlineLevel="1">
      <c r="A125" s="530" t="s">
        <v>195</v>
      </c>
      <c r="B125" s="212" t="s">
        <v>56</v>
      </c>
      <c r="C125" s="163">
        <v>300</v>
      </c>
      <c r="D125" s="164">
        <f>E125/C125</f>
        <v>6.666666666666667</v>
      </c>
      <c r="E125" s="477">
        <v>2000</v>
      </c>
      <c r="F125" s="212" t="s">
        <v>56</v>
      </c>
      <c r="G125" s="213">
        <v>300</v>
      </c>
      <c r="H125" s="477">
        <v>1538.46</v>
      </c>
    </row>
    <row r="126" spans="1:8" s="152" customFormat="1" ht="12.75" outlineLevel="1">
      <c r="A126" s="530"/>
      <c r="B126" s="212"/>
      <c r="C126" s="163"/>
      <c r="D126" s="164"/>
      <c r="E126" s="477"/>
      <c r="F126" s="212"/>
      <c r="G126" s="213"/>
      <c r="H126" s="477"/>
    </row>
    <row r="127" spans="1:8" s="152" customFormat="1" ht="12.75">
      <c r="A127" s="529" t="s">
        <v>164</v>
      </c>
      <c r="B127" s="209"/>
      <c r="C127" s="210"/>
      <c r="D127" s="307"/>
      <c r="E127" s="495"/>
      <c r="F127" s="209"/>
      <c r="G127" s="211"/>
      <c r="H127" s="495"/>
    </row>
    <row r="128" spans="1:8" s="152" customFormat="1" ht="12.75" outlineLevel="1">
      <c r="A128" s="524" t="s">
        <v>196</v>
      </c>
      <c r="B128" s="191" t="s">
        <v>56</v>
      </c>
      <c r="C128" s="159">
        <v>1</v>
      </c>
      <c r="D128" s="160">
        <v>1500</v>
      </c>
      <c r="E128" s="477">
        <v>1500</v>
      </c>
      <c r="F128" s="191" t="s">
        <v>56</v>
      </c>
      <c r="G128" s="192">
        <v>1</v>
      </c>
      <c r="H128" s="477">
        <v>1500</v>
      </c>
    </row>
    <row r="129" spans="1:8" s="152" customFormat="1" ht="12.75" outlineLevel="1">
      <c r="A129" s="536"/>
      <c r="B129" s="191"/>
      <c r="C129" s="159"/>
      <c r="D129" s="160"/>
      <c r="E129" s="477"/>
      <c r="F129" s="191"/>
      <c r="G129" s="192"/>
      <c r="H129" s="477"/>
    </row>
    <row r="130" spans="1:8" s="152" customFormat="1" ht="12.75">
      <c r="A130" s="529" t="s">
        <v>165</v>
      </c>
      <c r="B130" s="327"/>
      <c r="C130" s="328"/>
      <c r="D130" s="329"/>
      <c r="E130" s="495"/>
      <c r="F130" s="327"/>
      <c r="G130" s="330"/>
      <c r="H130" s="495"/>
    </row>
    <row r="131" spans="1:8" s="152" customFormat="1" ht="12.75" outlineLevel="1">
      <c r="A131" s="524" t="s">
        <v>197</v>
      </c>
      <c r="B131" s="191" t="s">
        <v>56</v>
      </c>
      <c r="C131" s="159">
        <v>1</v>
      </c>
      <c r="D131" s="160">
        <v>2500</v>
      </c>
      <c r="E131" s="477">
        <v>2500</v>
      </c>
      <c r="F131" s="191" t="s">
        <v>56</v>
      </c>
      <c r="G131" s="192">
        <v>1</v>
      </c>
      <c r="H131" s="477">
        <v>2500</v>
      </c>
    </row>
    <row r="132" spans="1:8" s="152" customFormat="1" ht="12.75" outlineLevel="1">
      <c r="A132" s="533"/>
      <c r="B132" s="191"/>
      <c r="C132" s="159"/>
      <c r="D132" s="160"/>
      <c r="E132" s="477"/>
      <c r="F132" s="191"/>
      <c r="G132" s="192"/>
      <c r="H132" s="477"/>
    </row>
    <row r="133" spans="1:8" s="152" customFormat="1" ht="12.75" customHeight="1">
      <c r="A133" s="529" t="s">
        <v>166</v>
      </c>
      <c r="B133" s="327"/>
      <c r="C133" s="328"/>
      <c r="D133" s="329"/>
      <c r="E133" s="495"/>
      <c r="F133" s="327"/>
      <c r="G133" s="330"/>
      <c r="H133" s="495"/>
    </row>
    <row r="134" spans="1:8" s="152" customFormat="1" ht="12.75" customHeight="1" outlineLevel="1">
      <c r="A134" s="533"/>
      <c r="B134" s="191"/>
      <c r="C134" s="159"/>
      <c r="D134" s="160"/>
      <c r="E134" s="477"/>
      <c r="F134" s="191"/>
      <c r="G134" s="192"/>
      <c r="H134" s="477"/>
    </row>
    <row r="135" spans="1:8" s="152" customFormat="1" ht="12.75" customHeight="1" outlineLevel="1">
      <c r="A135" s="533"/>
      <c r="B135" s="191"/>
      <c r="C135" s="159"/>
      <c r="D135" s="160"/>
      <c r="E135" s="477"/>
      <c r="F135" s="191"/>
      <c r="G135" s="192"/>
      <c r="H135" s="477"/>
    </row>
    <row r="136" spans="1:8" s="152" customFormat="1" ht="16.5" customHeight="1">
      <c r="A136" s="529" t="s">
        <v>167</v>
      </c>
      <c r="B136" s="331"/>
      <c r="C136" s="332"/>
      <c r="D136" s="333"/>
      <c r="E136" s="496"/>
      <c r="F136" s="331"/>
      <c r="G136" s="334"/>
      <c r="H136" s="496"/>
    </row>
    <row r="137" spans="1:8" s="152" customFormat="1" ht="12.75" customHeight="1" outlineLevel="1">
      <c r="A137" s="530" t="s">
        <v>198</v>
      </c>
      <c r="B137" s="191" t="s">
        <v>56</v>
      </c>
      <c r="C137" s="159">
        <v>200</v>
      </c>
      <c r="D137" s="160">
        <v>10</v>
      </c>
      <c r="E137" s="477">
        <f>D137*C137</f>
        <v>2000</v>
      </c>
      <c r="F137" s="191" t="s">
        <v>89</v>
      </c>
      <c r="G137" s="192">
        <v>125</v>
      </c>
      <c r="H137" s="477">
        <v>641.03</v>
      </c>
    </row>
    <row r="138" spans="1:8" s="152" customFormat="1" ht="12.75" customHeight="1" outlineLevel="1">
      <c r="A138" s="530" t="s">
        <v>199</v>
      </c>
      <c r="B138" s="191" t="s">
        <v>56</v>
      </c>
      <c r="C138" s="159">
        <v>10</v>
      </c>
      <c r="D138" s="160">
        <v>250</v>
      </c>
      <c r="E138" s="477">
        <f>D138*C138</f>
        <v>2500</v>
      </c>
      <c r="F138" s="191" t="s">
        <v>26</v>
      </c>
      <c r="G138" s="192">
        <v>5</v>
      </c>
      <c r="H138" s="477">
        <v>2250</v>
      </c>
    </row>
    <row r="139" spans="1:8" s="152" customFormat="1" ht="21.75" customHeight="1">
      <c r="A139" s="529" t="s">
        <v>168</v>
      </c>
      <c r="B139" s="331"/>
      <c r="C139" s="332"/>
      <c r="D139" s="333"/>
      <c r="E139" s="496"/>
      <c r="F139" s="331"/>
      <c r="G139" s="334"/>
      <c r="H139" s="496"/>
    </row>
    <row r="140" spans="1:8" s="229" customFormat="1" ht="16.5" customHeight="1" outlineLevel="1">
      <c r="A140" s="524" t="s">
        <v>200</v>
      </c>
      <c r="B140" s="326" t="s">
        <v>56</v>
      </c>
      <c r="C140" s="335">
        <v>20</v>
      </c>
      <c r="D140" s="336">
        <v>5</v>
      </c>
      <c r="E140" s="477">
        <f>D140*C140</f>
        <v>100</v>
      </c>
      <c r="F140" s="191" t="s">
        <v>56</v>
      </c>
      <c r="G140" s="192">
        <v>5</v>
      </c>
      <c r="H140" s="477">
        <v>89.74</v>
      </c>
    </row>
    <row r="141" spans="1:8" s="229" customFormat="1" ht="16.5" customHeight="1" outlineLevel="1">
      <c r="A141" s="533"/>
      <c r="B141" s="326"/>
      <c r="C141" s="335"/>
      <c r="D141" s="336"/>
      <c r="E141" s="497"/>
      <c r="F141" s="191"/>
      <c r="G141" s="337"/>
      <c r="H141" s="497"/>
    </row>
    <row r="142" spans="1:8" s="152" customFormat="1" ht="16.5" customHeight="1">
      <c r="A142" s="529" t="s">
        <v>169</v>
      </c>
      <c r="B142" s="331"/>
      <c r="C142" s="332"/>
      <c r="D142" s="333"/>
      <c r="E142" s="496"/>
      <c r="F142" s="331"/>
      <c r="G142" s="334"/>
      <c r="H142" s="496"/>
    </row>
    <row r="143" spans="1:8" s="229" customFormat="1" ht="16.5" customHeight="1" outlineLevel="1">
      <c r="A143" s="524" t="s">
        <v>201</v>
      </c>
      <c r="B143" s="326" t="s">
        <v>56</v>
      </c>
      <c r="C143" s="335">
        <v>1</v>
      </c>
      <c r="D143" s="336">
        <v>1000</v>
      </c>
      <c r="E143" s="477">
        <v>1000</v>
      </c>
      <c r="F143" s="191" t="s">
        <v>56</v>
      </c>
      <c r="G143" s="337">
        <v>1</v>
      </c>
      <c r="H143" s="477">
        <v>769.23</v>
      </c>
    </row>
    <row r="144" spans="1:8" s="229" customFormat="1" ht="16.5" customHeight="1" outlineLevel="1">
      <c r="A144" s="524" t="s">
        <v>202</v>
      </c>
      <c r="B144" s="326"/>
      <c r="C144" s="335">
        <v>3</v>
      </c>
      <c r="D144" s="336">
        <v>300</v>
      </c>
      <c r="E144" s="477">
        <v>900</v>
      </c>
      <c r="F144" s="191" t="s">
        <v>192</v>
      </c>
      <c r="G144" s="337">
        <v>1</v>
      </c>
      <c r="H144" s="477">
        <v>256.41</v>
      </c>
    </row>
    <row r="145" spans="1:8" s="152" customFormat="1" ht="16.5" customHeight="1">
      <c r="A145" s="529" t="s">
        <v>170</v>
      </c>
      <c r="B145" s="331"/>
      <c r="C145" s="332"/>
      <c r="D145" s="333"/>
      <c r="E145" s="496"/>
      <c r="F145" s="331"/>
      <c r="G145" s="334"/>
      <c r="H145" s="496"/>
    </row>
    <row r="146" spans="1:8" s="229" customFormat="1" ht="16.5" customHeight="1" outlineLevel="1">
      <c r="A146" s="524" t="s">
        <v>203</v>
      </c>
      <c r="B146" s="191" t="s">
        <v>56</v>
      </c>
      <c r="C146" s="335">
        <v>1</v>
      </c>
      <c r="D146" s="336">
        <v>1500</v>
      </c>
      <c r="E146" s="477">
        <f>D146*C146</f>
        <v>1500</v>
      </c>
      <c r="F146" s="191" t="s">
        <v>56</v>
      </c>
      <c r="G146" s="337">
        <v>1</v>
      </c>
      <c r="H146" s="477">
        <v>1500</v>
      </c>
    </row>
    <row r="147" spans="1:8" s="229" customFormat="1" ht="16.5" customHeight="1" outlineLevel="1">
      <c r="A147" s="524" t="s">
        <v>204</v>
      </c>
      <c r="B147" s="191" t="s">
        <v>56</v>
      </c>
      <c r="C147" s="335">
        <v>250</v>
      </c>
      <c r="D147" s="336">
        <v>8</v>
      </c>
      <c r="E147" s="477">
        <f>D147*C147</f>
        <v>2000</v>
      </c>
      <c r="F147" s="191" t="s">
        <v>56</v>
      </c>
      <c r="G147" s="337">
        <v>250</v>
      </c>
      <c r="H147" s="477">
        <v>1666.67</v>
      </c>
    </row>
    <row r="148" spans="1:8" s="229" customFormat="1" ht="16.5" customHeight="1" outlineLevel="1">
      <c r="A148" s="524" t="s">
        <v>205</v>
      </c>
      <c r="B148" s="191" t="s">
        <v>56</v>
      </c>
      <c r="C148" s="335">
        <v>3</v>
      </c>
      <c r="D148" s="336">
        <v>300</v>
      </c>
      <c r="E148" s="477">
        <f>D148*C148</f>
        <v>900</v>
      </c>
      <c r="F148" s="191" t="s">
        <v>56</v>
      </c>
      <c r="G148" s="337">
        <v>3</v>
      </c>
      <c r="H148" s="477">
        <v>900</v>
      </c>
    </row>
    <row r="149" spans="1:8" s="229" customFormat="1" ht="16.5" customHeight="1" outlineLevel="1">
      <c r="A149" s="533"/>
      <c r="B149" s="236"/>
      <c r="C149" s="237"/>
      <c r="D149" s="316"/>
      <c r="E149" s="498"/>
      <c r="F149" s="236"/>
      <c r="G149" s="238"/>
      <c r="H149" s="498"/>
    </row>
    <row r="150" spans="1:8" s="294" customFormat="1" ht="15.75" customHeight="1">
      <c r="A150" s="526" t="s">
        <v>171</v>
      </c>
      <c r="B150" s="291"/>
      <c r="C150" s="292"/>
      <c r="D150" s="305"/>
      <c r="E150" s="486">
        <f>SUM(E125:E149)</f>
        <v>16900</v>
      </c>
      <c r="F150" s="291"/>
      <c r="G150" s="293"/>
      <c r="H150" s="486">
        <f>SUM(H124:H149)</f>
        <v>13611.539999999999</v>
      </c>
    </row>
    <row r="151" spans="1:8" s="170" customFormat="1" ht="12.75" customHeight="1">
      <c r="A151" s="527"/>
      <c r="B151" s="206"/>
      <c r="C151" s="207"/>
      <c r="D151" s="306"/>
      <c r="E151" s="487"/>
      <c r="F151" s="206"/>
      <c r="G151" s="208"/>
      <c r="H151" s="487"/>
    </row>
    <row r="152" spans="1:8" s="140" customFormat="1" ht="12.75">
      <c r="A152" s="528" t="s">
        <v>172</v>
      </c>
      <c r="B152" s="239"/>
      <c r="C152" s="240"/>
      <c r="D152" s="317"/>
      <c r="E152" s="463"/>
      <c r="F152" s="239"/>
      <c r="G152" s="241"/>
      <c r="H152" s="463"/>
    </row>
    <row r="153" spans="1:8" s="140" customFormat="1" ht="12.75" outlineLevel="1">
      <c r="A153" s="524" t="s">
        <v>206</v>
      </c>
      <c r="B153" s="191" t="s">
        <v>89</v>
      </c>
      <c r="C153" s="159">
        <v>1</v>
      </c>
      <c r="D153" s="160">
        <v>5000</v>
      </c>
      <c r="E153" s="477">
        <f>D153*C153</f>
        <v>5000</v>
      </c>
      <c r="F153" s="191" t="s">
        <v>89</v>
      </c>
      <c r="G153" s="192">
        <v>1</v>
      </c>
      <c r="H153" s="477">
        <v>5000</v>
      </c>
    </row>
    <row r="154" spans="1:8" s="140" customFormat="1" ht="12.75" outlineLevel="1">
      <c r="A154" s="524" t="s">
        <v>207</v>
      </c>
      <c r="B154" s="191" t="s">
        <v>89</v>
      </c>
      <c r="C154" s="159">
        <v>200</v>
      </c>
      <c r="D154" s="160">
        <v>0.87</v>
      </c>
      <c r="E154" s="477">
        <f>D154*C154</f>
        <v>174</v>
      </c>
      <c r="F154" s="191" t="s">
        <v>89</v>
      </c>
      <c r="G154" s="192">
        <v>150</v>
      </c>
      <c r="H154" s="477">
        <v>130.77</v>
      </c>
    </row>
    <row r="155" spans="1:8" s="140" customFormat="1" ht="12.75" outlineLevel="1">
      <c r="A155" s="524" t="s">
        <v>208</v>
      </c>
      <c r="B155" s="191" t="s">
        <v>26</v>
      </c>
      <c r="C155" s="159">
        <v>50</v>
      </c>
      <c r="D155" s="160">
        <v>1</v>
      </c>
      <c r="E155" s="477">
        <f>D155*C155</f>
        <v>50</v>
      </c>
      <c r="F155" s="191" t="s">
        <v>26</v>
      </c>
      <c r="G155" s="192">
        <v>45</v>
      </c>
      <c r="H155" s="477">
        <v>346.15</v>
      </c>
    </row>
    <row r="156" spans="1:8" s="140" customFormat="1" ht="12.75" outlineLevel="1">
      <c r="A156" s="532"/>
      <c r="B156" s="214"/>
      <c r="C156" s="215"/>
      <c r="D156" s="308"/>
      <c r="E156" s="489"/>
      <c r="F156" s="214"/>
      <c r="G156" s="216"/>
      <c r="H156" s="489"/>
    </row>
    <row r="157" spans="1:8" s="294" customFormat="1" ht="15.75" customHeight="1">
      <c r="A157" s="526" t="s">
        <v>173</v>
      </c>
      <c r="B157" s="291"/>
      <c r="C157" s="292"/>
      <c r="D157" s="305"/>
      <c r="E157" s="486">
        <f>SUM(E153:E156)</f>
        <v>5224</v>
      </c>
      <c r="F157" s="291"/>
      <c r="G157" s="293"/>
      <c r="H157" s="486">
        <f>SUM(H153:H156)</f>
        <v>5476.92</v>
      </c>
    </row>
    <row r="158" spans="1:8" s="140" customFormat="1" ht="13.5" customHeight="1">
      <c r="A158" s="532"/>
      <c r="B158" s="214"/>
      <c r="C158" s="215"/>
      <c r="D158" s="308"/>
      <c r="E158" s="489"/>
      <c r="F158" s="214"/>
      <c r="G158" s="216"/>
      <c r="H158" s="489"/>
    </row>
    <row r="159" spans="1:8" s="170" customFormat="1" ht="30" customHeight="1">
      <c r="A159" s="537" t="s">
        <v>175</v>
      </c>
      <c r="B159" s="242"/>
      <c r="C159" s="243"/>
      <c r="D159" s="318"/>
      <c r="E159" s="464">
        <f>E157+E150+E121+E99+E78+E65</f>
        <v>42401</v>
      </c>
      <c r="F159" s="242"/>
      <c r="G159" s="244"/>
      <c r="H159" s="464">
        <f>H157+H150+H121+H99+H78+H65</f>
        <v>33249.90948717949</v>
      </c>
    </row>
    <row r="160" spans="1:8" s="170" customFormat="1" ht="14.25" customHeight="1">
      <c r="A160" s="538"/>
      <c r="B160" s="245"/>
      <c r="C160" s="246"/>
      <c r="D160" s="319"/>
      <c r="E160" s="499"/>
      <c r="F160" s="245"/>
      <c r="G160" s="247"/>
      <c r="H160" s="499"/>
    </row>
    <row r="161" spans="1:8" ht="41.25" customHeight="1">
      <c r="A161" s="537" t="s">
        <v>176</v>
      </c>
      <c r="B161" s="295"/>
      <c r="C161" s="296"/>
      <c r="D161" s="320"/>
      <c r="E161" s="465">
        <v>1500</v>
      </c>
      <c r="F161" s="295"/>
      <c r="G161" s="297"/>
      <c r="H161" s="465">
        <v>0</v>
      </c>
    </row>
    <row r="162" spans="1:8" s="152" customFormat="1" ht="12.75">
      <c r="A162" s="530"/>
      <c r="B162" s="212"/>
      <c r="C162" s="163"/>
      <c r="D162" s="164"/>
      <c r="E162" s="478"/>
      <c r="F162" s="212"/>
      <c r="G162" s="213"/>
      <c r="H162" s="478"/>
    </row>
    <row r="163" spans="1:8" s="170" customFormat="1" ht="25.5">
      <c r="A163" s="539" t="s">
        <v>174</v>
      </c>
      <c r="B163" s="248"/>
      <c r="C163" s="249"/>
      <c r="D163" s="321"/>
      <c r="E163" s="500"/>
      <c r="F163" s="248"/>
      <c r="G163" s="250"/>
      <c r="H163" s="500"/>
    </row>
    <row r="164" spans="1:8" s="170" customFormat="1" ht="12.75">
      <c r="A164" s="540"/>
      <c r="B164" s="251"/>
      <c r="C164" s="252"/>
      <c r="D164" s="322"/>
      <c r="E164" s="501"/>
      <c r="F164" s="251"/>
      <c r="G164" s="253"/>
      <c r="H164" s="501"/>
    </row>
    <row r="165" spans="1:8" ht="38.25">
      <c r="A165" s="528" t="s">
        <v>177</v>
      </c>
      <c r="B165" s="254"/>
      <c r="C165" s="255"/>
      <c r="D165" s="323"/>
      <c r="E165" s="502"/>
      <c r="F165" s="254"/>
      <c r="G165" s="256"/>
      <c r="H165" s="502"/>
    </row>
    <row r="166" spans="1:8" ht="15" customHeight="1" outlineLevel="1">
      <c r="A166" s="541" t="s">
        <v>215</v>
      </c>
      <c r="B166" s="257"/>
      <c r="C166" s="258"/>
      <c r="D166" s="324"/>
      <c r="E166" s="503">
        <v>2100</v>
      </c>
      <c r="F166" s="298"/>
      <c r="G166" s="299"/>
      <c r="H166" s="503">
        <v>769.23</v>
      </c>
    </row>
    <row r="167" spans="1:8" s="294" customFormat="1" ht="15.75" customHeight="1">
      <c r="A167" s="526" t="s">
        <v>179</v>
      </c>
      <c r="B167" s="291"/>
      <c r="C167" s="292"/>
      <c r="D167" s="305"/>
      <c r="E167" s="486">
        <f>E166</f>
        <v>2100</v>
      </c>
      <c r="F167" s="291"/>
      <c r="G167" s="293"/>
      <c r="H167" s="486">
        <f>SUM(H166:H166)</f>
        <v>769.23</v>
      </c>
    </row>
    <row r="168" spans="1:8" ht="12.75">
      <c r="A168" s="541"/>
      <c r="B168" s="257"/>
      <c r="C168" s="258"/>
      <c r="D168" s="324"/>
      <c r="E168" s="503"/>
      <c r="F168" s="257"/>
      <c r="G168" s="259"/>
      <c r="H168" s="503"/>
    </row>
    <row r="169" spans="1:8" s="294" customFormat="1" ht="15.75" customHeight="1" thickBot="1">
      <c r="A169" s="526" t="s">
        <v>178</v>
      </c>
      <c r="B169" s="466"/>
      <c r="C169" s="543"/>
      <c r="D169" s="544"/>
      <c r="E169" s="468">
        <f>E167+E161+E159</f>
        <v>46001</v>
      </c>
      <c r="F169" s="466"/>
      <c r="G169" s="467"/>
      <c r="H169" s="468">
        <f>H167+H159</f>
        <v>34019.13948717949</v>
      </c>
    </row>
  </sheetData>
  <mergeCells count="7">
    <mergeCell ref="A1:H1"/>
    <mergeCell ref="A5:A6"/>
    <mergeCell ref="B5:E5"/>
    <mergeCell ref="F5:H5"/>
    <mergeCell ref="B2:E2"/>
    <mergeCell ref="B4:E4"/>
    <mergeCell ref="B3:H3"/>
  </mergeCells>
  <printOptions horizontalCentered="1"/>
  <pageMargins left="0.88" right="0.15748031496062992" top="0.3937007874015748" bottom="0.84" header="0.5511811023622047" footer="0.52"/>
  <pageSetup fitToHeight="2" horizontalDpi="300" verticalDpi="300" orientation="portrait" scale="80" r:id="rId3"/>
  <headerFooter alignWithMargins="0">
    <oddFooter>&amp;LYasal Temsilcinin Adı : .........................................&amp;Cİmza : ................................&amp;RTarih : ............................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33"/>
  <sheetViews>
    <sheetView tabSelected="1" view="pageBreakPreview" zoomScaleNormal="105" zoomScaleSheetLayoutView="100" workbookViewId="0" topLeftCell="D1">
      <pane ySplit="6" topLeftCell="BM7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4.421875" style="6" customWidth="1"/>
    <col min="2" max="2" width="9.140625" style="12" customWidth="1"/>
    <col min="3" max="3" width="12.140625" style="12" customWidth="1"/>
    <col min="4" max="4" width="13.7109375" style="12" customWidth="1"/>
    <col min="5" max="5" width="17.00390625" style="12" customWidth="1"/>
    <col min="6" max="6" width="12.7109375" style="12" customWidth="1"/>
    <col min="7" max="7" width="10.28125" style="14" customWidth="1"/>
    <col min="8" max="8" width="11.140625" style="14" customWidth="1"/>
    <col min="9" max="9" width="9.421875" style="15" customWidth="1"/>
    <col min="10" max="10" width="11.00390625" style="14" customWidth="1"/>
    <col min="11" max="11" width="13.57421875" style="14" customWidth="1"/>
    <col min="12" max="12" width="12.7109375" style="14" customWidth="1"/>
    <col min="13" max="13" width="13.00390625" style="14" customWidth="1"/>
    <col min="14" max="14" width="11.28125" style="6" customWidth="1"/>
    <col min="15" max="15" width="16.28125" style="6" customWidth="1"/>
    <col min="16" max="16384" width="9.140625" style="6" customWidth="1"/>
  </cols>
  <sheetData>
    <row r="1" spans="1:15" ht="18" customHeight="1">
      <c r="A1" s="623" t="s">
        <v>5</v>
      </c>
      <c r="B1" s="624"/>
      <c r="C1" s="625"/>
      <c r="D1" s="632" t="s">
        <v>6</v>
      </c>
      <c r="E1" s="633"/>
      <c r="F1" s="15"/>
      <c r="G1" s="3"/>
      <c r="H1" s="15"/>
      <c r="J1" s="27"/>
      <c r="K1" s="3"/>
      <c r="L1" s="3"/>
      <c r="M1" s="3"/>
      <c r="N1" s="3"/>
      <c r="O1" s="4"/>
    </row>
    <row r="2" spans="1:15" ht="18.75" customHeight="1">
      <c r="A2" s="626" t="s">
        <v>7</v>
      </c>
      <c r="B2" s="627"/>
      <c r="C2" s="628"/>
      <c r="D2" s="634" t="s">
        <v>8</v>
      </c>
      <c r="E2" s="635"/>
      <c r="F2" s="15"/>
      <c r="G2" s="5"/>
      <c r="H2" s="15"/>
      <c r="J2" s="27"/>
      <c r="K2" s="5"/>
      <c r="L2" s="5"/>
      <c r="M2" s="5"/>
      <c r="N2" s="5"/>
      <c r="O2" s="4"/>
    </row>
    <row r="3" spans="1:13" ht="21" customHeight="1" thickBot="1">
      <c r="A3" s="629" t="s">
        <v>9</v>
      </c>
      <c r="B3" s="630"/>
      <c r="C3" s="631"/>
      <c r="D3" s="636" t="s">
        <v>10</v>
      </c>
      <c r="E3" s="637"/>
      <c r="F3" s="15"/>
      <c r="G3" s="5"/>
      <c r="H3" s="15"/>
      <c r="J3" s="27"/>
      <c r="K3" s="5"/>
      <c r="L3" s="5"/>
      <c r="M3" s="5"/>
    </row>
    <row r="4" spans="1:15" s="2" customFormat="1" ht="15.75" thickBot="1">
      <c r="A4" s="121"/>
      <c r="B4" s="121"/>
      <c r="C4" s="121"/>
      <c r="D4" s="122"/>
      <c r="E4" s="122"/>
      <c r="F4" s="91"/>
      <c r="G4" s="124"/>
      <c r="H4" s="91"/>
      <c r="I4" s="91"/>
      <c r="J4" s="123"/>
      <c r="K4" s="124"/>
      <c r="L4" s="124"/>
      <c r="M4" s="124"/>
      <c r="N4" s="125"/>
      <c r="O4" s="125"/>
    </row>
    <row r="5" spans="1:15" ht="44.25" customHeight="1" thickBot="1">
      <c r="A5" s="607" t="s">
        <v>107</v>
      </c>
      <c r="B5" s="608"/>
      <c r="C5" s="608"/>
      <c r="D5" s="608"/>
      <c r="E5" s="609"/>
      <c r="F5" s="607" t="s">
        <v>108</v>
      </c>
      <c r="G5" s="608"/>
      <c r="H5" s="608"/>
      <c r="I5" s="608"/>
      <c r="J5" s="608"/>
      <c r="K5" s="608"/>
      <c r="L5" s="609"/>
      <c r="M5" s="610" t="s">
        <v>229</v>
      </c>
      <c r="N5" s="611"/>
      <c r="O5" s="338" t="s">
        <v>226</v>
      </c>
    </row>
    <row r="6" spans="1:15" s="345" customFormat="1" ht="66.75" customHeight="1" thickBot="1">
      <c r="A6" s="663" t="s">
        <v>11</v>
      </c>
      <c r="B6" s="379" t="s">
        <v>12</v>
      </c>
      <c r="C6" s="664" t="s">
        <v>230</v>
      </c>
      <c r="D6" s="664"/>
      <c r="E6" s="665" t="s">
        <v>218</v>
      </c>
      <c r="F6" s="379" t="s">
        <v>219</v>
      </c>
      <c r="G6" s="361" t="s">
        <v>13</v>
      </c>
      <c r="H6" s="361" t="s">
        <v>220</v>
      </c>
      <c r="I6" s="361" t="s">
        <v>221</v>
      </c>
      <c r="J6" s="361" t="s">
        <v>14</v>
      </c>
      <c r="K6" s="361" t="s">
        <v>222</v>
      </c>
      <c r="L6" s="385" t="s">
        <v>223</v>
      </c>
      <c r="M6" s="666" t="s">
        <v>224</v>
      </c>
      <c r="N6" s="667" t="s">
        <v>225</v>
      </c>
      <c r="O6" s="65" t="s">
        <v>234</v>
      </c>
    </row>
    <row r="7" spans="1:15" s="7" customFormat="1" ht="63.75" customHeight="1">
      <c r="A7" s="339">
        <v>1</v>
      </c>
      <c r="B7" s="340" t="s">
        <v>31</v>
      </c>
      <c r="C7" s="621" t="s">
        <v>216</v>
      </c>
      <c r="D7" s="621"/>
      <c r="E7" s="88" t="s">
        <v>16</v>
      </c>
      <c r="F7" s="341" t="s">
        <v>217</v>
      </c>
      <c r="G7" s="342"/>
      <c r="H7" s="343">
        <v>300</v>
      </c>
      <c r="I7" s="346">
        <v>1.95</v>
      </c>
      <c r="J7" s="343">
        <v>850</v>
      </c>
      <c r="K7" s="343">
        <f>H7/I7</f>
        <v>153.84615384615384</v>
      </c>
      <c r="L7" s="344">
        <f>J7+K7</f>
        <v>1003.8461538461538</v>
      </c>
      <c r="M7" s="455" t="s">
        <v>227</v>
      </c>
      <c r="N7" s="392" t="s">
        <v>228</v>
      </c>
      <c r="O7" s="48" t="s">
        <v>32</v>
      </c>
    </row>
    <row r="8" spans="1:15" s="7" customFormat="1" ht="31.5" customHeight="1">
      <c r="A8" s="132">
        <v>2</v>
      </c>
      <c r="B8" s="109" t="s">
        <v>31</v>
      </c>
      <c r="C8" s="620" t="s">
        <v>34</v>
      </c>
      <c r="D8" s="620"/>
      <c r="E8" s="25" t="s">
        <v>33</v>
      </c>
      <c r="F8" s="341" t="s">
        <v>217</v>
      </c>
      <c r="G8" s="31"/>
      <c r="H8" s="31">
        <v>375</v>
      </c>
      <c r="I8" s="347">
        <v>1.95</v>
      </c>
      <c r="J8" s="31">
        <v>1020</v>
      </c>
      <c r="K8" s="31">
        <f>H8/I8</f>
        <v>192.30769230769232</v>
      </c>
      <c r="L8" s="41">
        <f aca="true" t="shared" si="0" ref="L8:L18">J8+K8</f>
        <v>1212.3076923076924</v>
      </c>
      <c r="M8" s="351"/>
      <c r="N8" s="60"/>
      <c r="O8" s="39"/>
    </row>
    <row r="9" spans="1:15" s="7" customFormat="1" ht="27" customHeight="1">
      <c r="A9" s="132">
        <v>3</v>
      </c>
      <c r="B9" s="109" t="s">
        <v>31</v>
      </c>
      <c r="C9" s="620" t="s">
        <v>34</v>
      </c>
      <c r="D9" s="620"/>
      <c r="E9" s="25" t="s">
        <v>33</v>
      </c>
      <c r="F9" s="341" t="s">
        <v>217</v>
      </c>
      <c r="G9" s="127"/>
      <c r="H9" s="127">
        <v>360</v>
      </c>
      <c r="I9" s="348">
        <v>1.95</v>
      </c>
      <c r="J9" s="127">
        <v>1020</v>
      </c>
      <c r="K9" s="31">
        <f>H9/I9</f>
        <v>184.6153846153846</v>
      </c>
      <c r="L9" s="41">
        <f t="shared" si="0"/>
        <v>1204.6153846153845</v>
      </c>
      <c r="M9" s="351"/>
      <c r="N9" s="60"/>
      <c r="O9" s="39"/>
    </row>
    <row r="10" spans="1:15" s="23" customFormat="1" ht="12.75">
      <c r="A10" s="132">
        <v>4</v>
      </c>
      <c r="B10" s="133" t="s">
        <v>44</v>
      </c>
      <c r="C10" s="619" t="s">
        <v>44</v>
      </c>
      <c r="D10" s="619"/>
      <c r="E10" s="350" t="s">
        <v>45</v>
      </c>
      <c r="F10" s="131" t="s">
        <v>45</v>
      </c>
      <c r="G10" s="130" t="s">
        <v>45</v>
      </c>
      <c r="H10" s="130" t="s">
        <v>45</v>
      </c>
      <c r="I10" s="347"/>
      <c r="J10" s="130" t="s">
        <v>45</v>
      </c>
      <c r="K10" s="130" t="s">
        <v>45</v>
      </c>
      <c r="L10" s="41"/>
      <c r="M10" s="351"/>
      <c r="N10" s="80" t="s">
        <v>45</v>
      </c>
      <c r="O10" s="41" t="s">
        <v>45</v>
      </c>
    </row>
    <row r="11" spans="1:15" s="7" customFormat="1" ht="25.5" customHeight="1">
      <c r="A11" s="132">
        <v>5</v>
      </c>
      <c r="B11" s="109" t="s">
        <v>36</v>
      </c>
      <c r="C11" s="620" t="s">
        <v>23</v>
      </c>
      <c r="D11" s="620"/>
      <c r="E11" s="25" t="s">
        <v>35</v>
      </c>
      <c r="F11" s="341" t="s">
        <v>217</v>
      </c>
      <c r="G11" s="127">
        <v>941</v>
      </c>
      <c r="H11" s="127">
        <v>627</v>
      </c>
      <c r="I11" s="347">
        <v>1.95</v>
      </c>
      <c r="J11" s="127">
        <f>G11/I11</f>
        <v>482.5641025641026</v>
      </c>
      <c r="K11" s="127">
        <f>H11/I11</f>
        <v>321.53846153846155</v>
      </c>
      <c r="L11" s="41">
        <f t="shared" si="0"/>
        <v>804.1025641025642</v>
      </c>
      <c r="M11" s="351"/>
      <c r="N11" s="60"/>
      <c r="O11" s="39"/>
    </row>
    <row r="12" spans="1:15" s="7" customFormat="1" ht="25.5">
      <c r="A12" s="132">
        <v>6</v>
      </c>
      <c r="B12" s="109" t="s">
        <v>36</v>
      </c>
      <c r="C12" s="620" t="s">
        <v>23</v>
      </c>
      <c r="D12" s="620"/>
      <c r="E12" s="128" t="s">
        <v>33</v>
      </c>
      <c r="F12" s="341" t="s">
        <v>217</v>
      </c>
      <c r="G12" s="127">
        <v>570</v>
      </c>
      <c r="H12" s="127">
        <v>380</v>
      </c>
      <c r="I12" s="347">
        <v>1.95</v>
      </c>
      <c r="J12" s="127">
        <f aca="true" t="shared" si="1" ref="J12:J18">G12/I12</f>
        <v>292.3076923076923</v>
      </c>
      <c r="K12" s="127">
        <f aca="true" t="shared" si="2" ref="K12:K18">H12/I12</f>
        <v>194.8717948717949</v>
      </c>
      <c r="L12" s="41">
        <f t="shared" si="0"/>
        <v>487.1794871794872</v>
      </c>
      <c r="M12" s="351"/>
      <c r="N12" s="60"/>
      <c r="O12" s="39"/>
    </row>
    <row r="13" spans="1:15" s="7" customFormat="1" ht="25.5">
      <c r="A13" s="132">
        <v>7</v>
      </c>
      <c r="B13" s="109" t="s">
        <v>36</v>
      </c>
      <c r="C13" s="620" t="s">
        <v>23</v>
      </c>
      <c r="D13" s="620"/>
      <c r="E13" s="128" t="s">
        <v>33</v>
      </c>
      <c r="F13" s="341" t="s">
        <v>217</v>
      </c>
      <c r="G13" s="127">
        <v>660</v>
      </c>
      <c r="H13" s="127">
        <v>440</v>
      </c>
      <c r="I13" s="348">
        <v>1.95</v>
      </c>
      <c r="J13" s="127">
        <f t="shared" si="1"/>
        <v>338.46153846153845</v>
      </c>
      <c r="K13" s="127">
        <f t="shared" si="2"/>
        <v>225.64102564102564</v>
      </c>
      <c r="L13" s="41">
        <f t="shared" si="0"/>
        <v>564.1025641025641</v>
      </c>
      <c r="M13" s="351"/>
      <c r="N13" s="60"/>
      <c r="O13" s="39"/>
    </row>
    <row r="14" spans="1:15" s="7" customFormat="1" ht="25.5">
      <c r="A14" s="132">
        <v>8</v>
      </c>
      <c r="B14" s="109" t="s">
        <v>36</v>
      </c>
      <c r="C14" s="620" t="s">
        <v>23</v>
      </c>
      <c r="D14" s="620"/>
      <c r="E14" s="128" t="s">
        <v>33</v>
      </c>
      <c r="F14" s="341" t="s">
        <v>217</v>
      </c>
      <c r="G14" s="127"/>
      <c r="H14" s="127"/>
      <c r="I14" s="347">
        <v>1.95</v>
      </c>
      <c r="J14" s="127">
        <f t="shared" si="1"/>
        <v>0</v>
      </c>
      <c r="K14" s="127">
        <f t="shared" si="2"/>
        <v>0</v>
      </c>
      <c r="L14" s="41">
        <f t="shared" si="0"/>
        <v>0</v>
      </c>
      <c r="M14" s="351"/>
      <c r="N14" s="60"/>
      <c r="O14" s="39"/>
    </row>
    <row r="15" spans="1:15" s="23" customFormat="1" ht="12.75">
      <c r="A15" s="132">
        <v>9</v>
      </c>
      <c r="B15" s="133" t="s">
        <v>44</v>
      </c>
      <c r="C15" s="619" t="s">
        <v>44</v>
      </c>
      <c r="D15" s="619"/>
      <c r="E15" s="350" t="s">
        <v>45</v>
      </c>
      <c r="F15" s="131" t="s">
        <v>45</v>
      </c>
      <c r="G15" s="130" t="s">
        <v>45</v>
      </c>
      <c r="H15" s="130" t="s">
        <v>45</v>
      </c>
      <c r="I15" s="347"/>
      <c r="J15" s="127"/>
      <c r="K15" s="127"/>
      <c r="L15" s="41"/>
      <c r="M15" s="351"/>
      <c r="N15" s="80" t="s">
        <v>45</v>
      </c>
      <c r="O15" s="41" t="s">
        <v>45</v>
      </c>
    </row>
    <row r="16" spans="1:15" s="7" customFormat="1" ht="25.5" customHeight="1">
      <c r="A16" s="132">
        <v>10</v>
      </c>
      <c r="B16" s="109" t="s">
        <v>39</v>
      </c>
      <c r="C16" s="620" t="s">
        <v>41</v>
      </c>
      <c r="D16" s="620"/>
      <c r="E16" s="128" t="s">
        <v>42</v>
      </c>
      <c r="F16" s="341" t="s">
        <v>217</v>
      </c>
      <c r="G16" s="127">
        <v>1615</v>
      </c>
      <c r="H16" s="127">
        <v>285</v>
      </c>
      <c r="I16" s="347">
        <v>1.95</v>
      </c>
      <c r="J16" s="127">
        <f t="shared" si="1"/>
        <v>828.2051282051282</v>
      </c>
      <c r="K16" s="127">
        <f t="shared" si="2"/>
        <v>146.15384615384616</v>
      </c>
      <c r="L16" s="41">
        <f t="shared" si="0"/>
        <v>974.3589743589744</v>
      </c>
      <c r="M16" s="351"/>
      <c r="N16" s="60"/>
      <c r="O16" s="39"/>
    </row>
    <row r="17" spans="1:15" s="7" customFormat="1" ht="25.5">
      <c r="A17" s="132">
        <v>11</v>
      </c>
      <c r="B17" s="109" t="s">
        <v>39</v>
      </c>
      <c r="C17" s="620" t="s">
        <v>41</v>
      </c>
      <c r="D17" s="620"/>
      <c r="E17" s="128" t="s">
        <v>33</v>
      </c>
      <c r="F17" s="341" t="s">
        <v>217</v>
      </c>
      <c r="G17" s="127">
        <v>837.25</v>
      </c>
      <c r="H17" s="127">
        <v>147.75</v>
      </c>
      <c r="I17" s="348">
        <v>1.95</v>
      </c>
      <c r="J17" s="127">
        <f t="shared" si="1"/>
        <v>429.35897435897436</v>
      </c>
      <c r="K17" s="127">
        <f t="shared" si="2"/>
        <v>75.76923076923077</v>
      </c>
      <c r="L17" s="41">
        <f t="shared" si="0"/>
        <v>505.12820512820514</v>
      </c>
      <c r="M17" s="351"/>
      <c r="N17" s="60"/>
      <c r="O17" s="39"/>
    </row>
    <row r="18" spans="1:15" s="7" customFormat="1" ht="25.5">
      <c r="A18" s="132">
        <v>12</v>
      </c>
      <c r="B18" s="109" t="s">
        <v>39</v>
      </c>
      <c r="C18" s="620" t="s">
        <v>41</v>
      </c>
      <c r="D18" s="620"/>
      <c r="E18" s="128" t="s">
        <v>33</v>
      </c>
      <c r="F18" s="341" t="s">
        <v>217</v>
      </c>
      <c r="G18" s="127">
        <v>2473.5</v>
      </c>
      <c r="H18" s="127">
        <v>436.5</v>
      </c>
      <c r="I18" s="347">
        <v>1.95</v>
      </c>
      <c r="J18" s="127">
        <f t="shared" si="1"/>
        <v>1268.4615384615386</v>
      </c>
      <c r="K18" s="127">
        <f t="shared" si="2"/>
        <v>223.84615384615384</v>
      </c>
      <c r="L18" s="41">
        <f t="shared" si="0"/>
        <v>1492.3076923076924</v>
      </c>
      <c r="M18" s="351"/>
      <c r="N18" s="60"/>
      <c r="O18" s="39"/>
    </row>
    <row r="19" spans="1:15" s="23" customFormat="1" ht="12.75">
      <c r="A19" s="132">
        <v>13</v>
      </c>
      <c r="B19" s="133" t="s">
        <v>44</v>
      </c>
      <c r="C19" s="622" t="s">
        <v>44</v>
      </c>
      <c r="D19" s="622"/>
      <c r="E19" s="129" t="s">
        <v>45</v>
      </c>
      <c r="F19" s="131" t="s">
        <v>45</v>
      </c>
      <c r="G19" s="130" t="s">
        <v>45</v>
      </c>
      <c r="H19" s="130" t="s">
        <v>45</v>
      </c>
      <c r="I19" s="349"/>
      <c r="J19" s="130" t="s">
        <v>45</v>
      </c>
      <c r="K19" s="130" t="s">
        <v>45</v>
      </c>
      <c r="L19" s="41" t="s">
        <v>45</v>
      </c>
      <c r="M19" s="351"/>
      <c r="N19" s="80" t="s">
        <v>45</v>
      </c>
      <c r="O19" s="41" t="s">
        <v>45</v>
      </c>
    </row>
    <row r="20" spans="1:15" s="23" customFormat="1" ht="13.5" thickBot="1">
      <c r="A20" s="132">
        <v>14</v>
      </c>
      <c r="B20" s="279" t="s">
        <v>44</v>
      </c>
      <c r="C20" s="612" t="s">
        <v>44</v>
      </c>
      <c r="D20" s="612"/>
      <c r="E20" s="280" t="s">
        <v>45</v>
      </c>
      <c r="F20" s="281" t="s">
        <v>45</v>
      </c>
      <c r="G20" s="282" t="s">
        <v>45</v>
      </c>
      <c r="H20" s="282" t="s">
        <v>45</v>
      </c>
      <c r="I20" s="283"/>
      <c r="J20" s="282" t="s">
        <v>45</v>
      </c>
      <c r="K20" s="282" t="s">
        <v>45</v>
      </c>
      <c r="L20" s="284" t="s">
        <v>45</v>
      </c>
      <c r="M20" s="352"/>
      <c r="N20" s="456" t="s">
        <v>45</v>
      </c>
      <c r="O20" s="284" t="s">
        <v>45</v>
      </c>
    </row>
    <row r="21" spans="1:15" s="126" customFormat="1" ht="19.5" customHeight="1" thickBot="1">
      <c r="A21" s="285"/>
      <c r="B21" s="286"/>
      <c r="C21" s="613"/>
      <c r="D21" s="613"/>
      <c r="E21" s="287"/>
      <c r="F21" s="288"/>
      <c r="G21" s="290"/>
      <c r="H21" s="616" t="s">
        <v>131</v>
      </c>
      <c r="I21" s="617"/>
      <c r="J21" s="617"/>
      <c r="K21" s="618"/>
      <c r="L21" s="394">
        <f>SUM(L7:L20)</f>
        <v>8247.948717948719</v>
      </c>
      <c r="M21" s="395"/>
      <c r="N21" s="289"/>
      <c r="O21" s="290"/>
    </row>
    <row r="22" spans="1:15" s="7" customFormat="1" ht="40.5" customHeight="1">
      <c r="A22" s="614"/>
      <c r="B22" s="614"/>
      <c r="C22" s="8"/>
      <c r="D22" s="8"/>
      <c r="E22" s="134"/>
      <c r="F22" s="8"/>
      <c r="G22" s="615"/>
      <c r="H22" s="615"/>
      <c r="I22" s="615"/>
      <c r="J22" s="615"/>
      <c r="K22" s="9"/>
      <c r="L22" s="10"/>
      <c r="M22" s="10"/>
      <c r="N22" s="11"/>
      <c r="O22" s="11"/>
    </row>
    <row r="23" spans="1:15" ht="15">
      <c r="A23" s="606"/>
      <c r="B23" s="60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</row>
    <row r="24" ht="15">
      <c r="E24" s="13"/>
    </row>
    <row r="25" ht="15">
      <c r="E25" s="13"/>
    </row>
    <row r="26" ht="15">
      <c r="E26" s="13"/>
    </row>
    <row r="27" ht="15">
      <c r="E27" s="13"/>
    </row>
    <row r="28" ht="15">
      <c r="E28" s="13"/>
    </row>
    <row r="29" ht="15">
      <c r="E29" s="13"/>
    </row>
    <row r="30" ht="15">
      <c r="E30" s="13"/>
    </row>
    <row r="31" ht="15">
      <c r="E31" s="13"/>
    </row>
    <row r="32" ht="15">
      <c r="E32" s="13"/>
    </row>
    <row r="33" ht="15">
      <c r="E33" s="13"/>
    </row>
  </sheetData>
  <mergeCells count="30">
    <mergeCell ref="K5:L5"/>
    <mergeCell ref="D1:E1"/>
    <mergeCell ref="D2:E2"/>
    <mergeCell ref="D3:E3"/>
    <mergeCell ref="F5:J5"/>
    <mergeCell ref="C6:D6"/>
    <mergeCell ref="C19:D19"/>
    <mergeCell ref="A1:C1"/>
    <mergeCell ref="A2:C2"/>
    <mergeCell ref="A3:C3"/>
    <mergeCell ref="C16:D16"/>
    <mergeCell ref="C17:D17"/>
    <mergeCell ref="C18:D18"/>
    <mergeCell ref="C15:D15"/>
    <mergeCell ref="C14:D14"/>
    <mergeCell ref="C12:D12"/>
    <mergeCell ref="C13:D13"/>
    <mergeCell ref="C7:D7"/>
    <mergeCell ref="C8:D8"/>
    <mergeCell ref="C9:D9"/>
    <mergeCell ref="A23:O23"/>
    <mergeCell ref="A5:E5"/>
    <mergeCell ref="M5:N5"/>
    <mergeCell ref="C20:D20"/>
    <mergeCell ref="C21:D21"/>
    <mergeCell ref="A22:B22"/>
    <mergeCell ref="G22:J22"/>
    <mergeCell ref="H21:K21"/>
    <mergeCell ref="C10:D10"/>
    <mergeCell ref="C11:D11"/>
  </mergeCells>
  <printOptions/>
  <pageMargins left="0.42" right="0.2" top="0.7874015748031497" bottom="0.68" header="0.4724409448818898" footer="0.35"/>
  <pageSetup cellComments="asDisplayed" horizontalDpi="600" verticalDpi="600" orientation="landscape" paperSize="9" scale="80" r:id="rId1"/>
  <headerFooter alignWithMargins="0">
    <oddHeader>&amp;C&amp;"Arial,Kalın"&amp;14&amp;UİNSAN KAYNAKLARI HARCAMA LİSTESİ</oddHeader>
    <oddFooter>&amp;L&amp;"Times New Roman,Normal"&amp;12Yasal Temsilcinin Adı : &amp;10.....................................................&amp;C&amp;"Times New Roman,Normal"&amp;12İmzası :&amp;10 ...............................&amp;R&amp;"Times New Roman,Normal"&amp;12Tarih  : .&amp;10.............................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Q13"/>
  <sheetViews>
    <sheetView view="pageBreakPreview" zoomScale="95" zoomScaleSheetLayoutView="95" workbookViewId="0" topLeftCell="B1">
      <pane ySplit="6" topLeftCell="BM7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5.00390625" style="15" customWidth="1"/>
    <col min="2" max="2" width="7.28125" style="12" customWidth="1"/>
    <col min="3" max="3" width="13.140625" style="15" customWidth="1"/>
    <col min="4" max="4" width="16.28125" style="15" customWidth="1"/>
    <col min="5" max="5" width="10.8515625" style="15" customWidth="1"/>
    <col min="6" max="6" width="9.57421875" style="14" customWidth="1"/>
    <col min="7" max="7" width="10.7109375" style="14" customWidth="1"/>
    <col min="8" max="8" width="10.140625" style="14" customWidth="1"/>
    <col min="9" max="9" width="9.140625" style="16" customWidth="1"/>
    <col min="10" max="10" width="11.7109375" style="16" customWidth="1"/>
    <col min="11" max="11" width="8.7109375" style="15" customWidth="1"/>
    <col min="12" max="12" width="9.28125" style="15" customWidth="1"/>
    <col min="13" max="13" width="10.00390625" style="15" customWidth="1"/>
    <col min="14" max="14" width="9.28125" style="15" customWidth="1"/>
    <col min="15" max="15" width="11.8515625" style="15" customWidth="1"/>
    <col min="16" max="16" width="9.8515625" style="15" customWidth="1"/>
    <col min="17" max="17" width="18.7109375" style="15" customWidth="1"/>
    <col min="18" max="16384" width="9.140625" style="15" customWidth="1"/>
  </cols>
  <sheetData>
    <row r="1" spans="1:14" ht="15" customHeight="1">
      <c r="A1" s="623" t="s">
        <v>5</v>
      </c>
      <c r="B1" s="624"/>
      <c r="C1" s="624"/>
      <c r="D1" s="632" t="s">
        <v>6</v>
      </c>
      <c r="E1" s="633"/>
      <c r="F1" s="353"/>
      <c r="G1" s="3"/>
      <c r="H1" s="15"/>
      <c r="I1" s="27"/>
      <c r="J1" s="3"/>
      <c r="K1" s="3"/>
      <c r="L1" s="3"/>
      <c r="M1" s="4"/>
      <c r="N1" s="4"/>
    </row>
    <row r="2" spans="1:14" ht="15" customHeight="1">
      <c r="A2" s="626" t="s">
        <v>7</v>
      </c>
      <c r="B2" s="627"/>
      <c r="C2" s="627"/>
      <c r="D2" s="634" t="s">
        <v>8</v>
      </c>
      <c r="E2" s="635"/>
      <c r="F2" s="353"/>
      <c r="G2" s="5"/>
      <c r="H2" s="15"/>
      <c r="I2" s="27"/>
      <c r="J2" s="5"/>
      <c r="K2" s="5"/>
      <c r="L2" s="5"/>
      <c r="M2" s="4"/>
      <c r="N2" s="4"/>
    </row>
    <row r="3" spans="1:14" ht="21.75" customHeight="1" thickBot="1">
      <c r="A3" s="629" t="s">
        <v>9</v>
      </c>
      <c r="B3" s="630"/>
      <c r="C3" s="630"/>
      <c r="D3" s="636" t="s">
        <v>10</v>
      </c>
      <c r="E3" s="637"/>
      <c r="F3" s="354"/>
      <c r="G3" s="5"/>
      <c r="H3" s="15"/>
      <c r="I3" s="27"/>
      <c r="J3" s="5"/>
      <c r="K3" s="5"/>
      <c r="L3" s="5"/>
      <c r="M3" s="4"/>
      <c r="N3" s="4"/>
    </row>
    <row r="4" spans="3:15" ht="20.25" customHeight="1" thickBot="1">
      <c r="C4" s="17"/>
      <c r="D4" s="18"/>
      <c r="E4" s="18"/>
      <c r="I4" s="19"/>
      <c r="J4" s="20"/>
      <c r="L4" s="117"/>
      <c r="M4" s="118"/>
      <c r="N4" s="118"/>
      <c r="O4" s="118"/>
    </row>
    <row r="5" spans="1:17" ht="49.5" customHeight="1" thickBot="1">
      <c r="A5" s="607" t="s">
        <v>107</v>
      </c>
      <c r="B5" s="608"/>
      <c r="C5" s="609"/>
      <c r="D5" s="607" t="s">
        <v>51</v>
      </c>
      <c r="E5" s="608"/>
      <c r="F5" s="608"/>
      <c r="G5" s="608"/>
      <c r="H5" s="609"/>
      <c r="I5" s="650" t="s">
        <v>52</v>
      </c>
      <c r="J5" s="651"/>
      <c r="K5" s="651"/>
      <c r="L5" s="651"/>
      <c r="M5" s="652"/>
      <c r="N5" s="641" t="s">
        <v>244</v>
      </c>
      <c r="O5" s="642"/>
      <c r="P5" s="643"/>
      <c r="Q5" s="359" t="s">
        <v>226</v>
      </c>
    </row>
    <row r="6" spans="1:17" ht="63.75" customHeight="1" thickBot="1">
      <c r="A6" s="111" t="s">
        <v>11</v>
      </c>
      <c r="B6" s="379" t="s">
        <v>12</v>
      </c>
      <c r="C6" s="380" t="s">
        <v>17</v>
      </c>
      <c r="D6" s="360" t="s">
        <v>231</v>
      </c>
      <c r="E6" s="384" t="s">
        <v>48</v>
      </c>
      <c r="F6" s="361" t="s">
        <v>49</v>
      </c>
      <c r="G6" s="50" t="s">
        <v>221</v>
      </c>
      <c r="H6" s="385" t="s">
        <v>50</v>
      </c>
      <c r="I6" s="390" t="s">
        <v>235</v>
      </c>
      <c r="J6" s="384" t="s">
        <v>232</v>
      </c>
      <c r="K6" s="50" t="s">
        <v>221</v>
      </c>
      <c r="L6" s="384" t="s">
        <v>233</v>
      </c>
      <c r="M6" s="391" t="s">
        <v>236</v>
      </c>
      <c r="N6" s="360" t="s">
        <v>110</v>
      </c>
      <c r="O6" s="361" t="s">
        <v>224</v>
      </c>
      <c r="P6" s="89" t="s">
        <v>225</v>
      </c>
      <c r="Q6" s="65" t="s">
        <v>234</v>
      </c>
    </row>
    <row r="7" spans="1:17" s="98" customFormat="1" ht="89.25">
      <c r="A7" s="112">
        <v>1</v>
      </c>
      <c r="B7" s="340" t="s">
        <v>47</v>
      </c>
      <c r="C7" s="378" t="s">
        <v>15</v>
      </c>
      <c r="D7" s="381" t="s">
        <v>18</v>
      </c>
      <c r="E7" s="70" t="s">
        <v>239</v>
      </c>
      <c r="F7" s="382">
        <v>50</v>
      </c>
      <c r="G7" s="356">
        <v>1.95</v>
      </c>
      <c r="H7" s="383">
        <f>F7/G7</f>
        <v>25.641025641025642</v>
      </c>
      <c r="I7" s="386">
        <v>2</v>
      </c>
      <c r="J7" s="387" t="s">
        <v>109</v>
      </c>
      <c r="K7" s="356">
        <v>1.95</v>
      </c>
      <c r="L7" s="388">
        <f>210/K7</f>
        <v>107.6923076923077</v>
      </c>
      <c r="M7" s="389">
        <f>I7*L7</f>
        <v>215.3846153846154</v>
      </c>
      <c r="N7" s="392" t="s">
        <v>240</v>
      </c>
      <c r="O7" s="392" t="s">
        <v>237</v>
      </c>
      <c r="P7" s="392" t="s">
        <v>238</v>
      </c>
      <c r="Q7" s="48" t="s">
        <v>94</v>
      </c>
    </row>
    <row r="8" spans="1:17" s="98" customFormat="1" ht="54" customHeight="1">
      <c r="A8" s="112">
        <v>2</v>
      </c>
      <c r="B8" s="109" t="s">
        <v>47</v>
      </c>
      <c r="C8" s="99" t="s">
        <v>46</v>
      </c>
      <c r="D8" s="36" t="s">
        <v>18</v>
      </c>
      <c r="E8" s="59" t="s">
        <v>53</v>
      </c>
      <c r="F8" s="114"/>
      <c r="G8" s="357"/>
      <c r="H8" s="41">
        <v>150</v>
      </c>
      <c r="I8" s="104">
        <v>2</v>
      </c>
      <c r="J8" s="115"/>
      <c r="K8" s="31"/>
      <c r="L8" s="60">
        <v>80</v>
      </c>
      <c r="M8" s="362">
        <f>I8*L8</f>
        <v>160</v>
      </c>
      <c r="N8" s="367"/>
      <c r="O8" s="363"/>
      <c r="P8" s="59"/>
      <c r="Q8" s="37"/>
    </row>
    <row r="9" spans="1:17" ht="16.5" customHeight="1">
      <c r="A9" s="113">
        <v>3</v>
      </c>
      <c r="B9" s="110"/>
      <c r="C9" s="24"/>
      <c r="D9" s="100"/>
      <c r="E9" s="29"/>
      <c r="F9" s="31"/>
      <c r="G9" s="31"/>
      <c r="H9" s="41"/>
      <c r="I9" s="105"/>
      <c r="J9" s="30"/>
      <c r="K9" s="31"/>
      <c r="L9" s="28"/>
      <c r="M9" s="365"/>
      <c r="N9" s="369"/>
      <c r="O9" s="35"/>
      <c r="P9" s="60"/>
      <c r="Q9" s="39"/>
    </row>
    <row r="10" spans="1:17" ht="20.25" customHeight="1" thickBot="1">
      <c r="A10" s="275" t="s">
        <v>45</v>
      </c>
      <c r="B10" s="276" t="s">
        <v>45</v>
      </c>
      <c r="C10" s="277" t="s">
        <v>45</v>
      </c>
      <c r="D10" s="101" t="s">
        <v>45</v>
      </c>
      <c r="E10" s="102" t="s">
        <v>45</v>
      </c>
      <c r="F10" s="103" t="s">
        <v>45</v>
      </c>
      <c r="G10" s="103" t="s">
        <v>45</v>
      </c>
      <c r="H10" s="116" t="s">
        <v>45</v>
      </c>
      <c r="I10" s="106" t="s">
        <v>45</v>
      </c>
      <c r="J10" s="107" t="s">
        <v>44</v>
      </c>
      <c r="K10" s="103" t="s">
        <v>45</v>
      </c>
      <c r="L10" s="108" t="s">
        <v>45</v>
      </c>
      <c r="M10" s="366" t="s">
        <v>45</v>
      </c>
      <c r="N10" s="370"/>
      <c r="O10" s="371"/>
      <c r="P10" s="63"/>
      <c r="Q10" s="368"/>
    </row>
    <row r="11" spans="1:17" ht="18.75" customHeight="1" thickBot="1">
      <c r="A11" s="278"/>
      <c r="B11" s="86"/>
      <c r="C11" s="120"/>
      <c r="D11" s="647" t="s">
        <v>129</v>
      </c>
      <c r="E11" s="648"/>
      <c r="F11" s="648"/>
      <c r="G11" s="649"/>
      <c r="H11" s="355">
        <f>SUM(H7:H10)</f>
        <v>175.64102564102564</v>
      </c>
      <c r="I11" s="638" t="s">
        <v>130</v>
      </c>
      <c r="J11" s="639"/>
      <c r="K11" s="639"/>
      <c r="L11" s="640"/>
      <c r="M11" s="119">
        <f>SUM(M7:M10)</f>
        <v>375.38461538461536</v>
      </c>
      <c r="N11" s="644"/>
      <c r="O11" s="645"/>
      <c r="P11" s="645"/>
      <c r="Q11" s="646"/>
    </row>
    <row r="12" spans="3:15" ht="15">
      <c r="C12" s="17"/>
      <c r="D12" s="18"/>
      <c r="E12" s="18"/>
      <c r="I12" s="19"/>
      <c r="J12" s="20"/>
      <c r="L12" s="117"/>
      <c r="M12" s="46"/>
      <c r="N12" s="46"/>
      <c r="O12" s="46"/>
    </row>
    <row r="13" spans="3:15" ht="15">
      <c r="C13" s="17"/>
      <c r="D13" s="18"/>
      <c r="E13" s="18"/>
      <c r="I13" s="19"/>
      <c r="J13" s="20"/>
      <c r="L13" s="117"/>
      <c r="M13" s="118"/>
      <c r="N13" s="118"/>
      <c r="O13" s="118"/>
    </row>
  </sheetData>
  <mergeCells count="13">
    <mergeCell ref="I11:L11"/>
    <mergeCell ref="N5:P5"/>
    <mergeCell ref="N11:Q11"/>
    <mergeCell ref="D11:G11"/>
    <mergeCell ref="I5:M5"/>
    <mergeCell ref="D1:E1"/>
    <mergeCell ref="D2:E2"/>
    <mergeCell ref="D3:E3"/>
    <mergeCell ref="D5:H5"/>
    <mergeCell ref="A1:C1"/>
    <mergeCell ref="A2:C2"/>
    <mergeCell ref="A3:C3"/>
    <mergeCell ref="A5:C5"/>
  </mergeCells>
  <printOptions/>
  <pageMargins left="0.35" right="0.1968503937007874" top="0.88" bottom="0.64" header="0.5118110236220472" footer="0.35"/>
  <pageSetup horizontalDpi="600" verticalDpi="600" orientation="landscape" paperSize="9" scale="78" r:id="rId4"/>
  <headerFooter alignWithMargins="0">
    <oddHeader>&amp;C&amp;"Arial,Kalın"&amp;14&amp;USEYAHAT VE HARCIRAH HARCAMA LİSTESİ</oddHeader>
    <oddFooter>&amp;L&amp;"Times New Roman,Normal"&amp;12Yasal Temsilcinin Adı : .............................................&amp;C&amp;"Times New Roman,Normal"&amp;12İmzası : ..........................&amp;R&amp;"Times New Roman,Normal"&amp;12Tarih   : .......................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O19"/>
  <sheetViews>
    <sheetView view="pageBreakPreview" zoomScaleSheetLayoutView="100" workbookViewId="0" topLeftCell="A1">
      <selection activeCell="H27" sqref="H27"/>
    </sheetView>
  </sheetViews>
  <sheetFormatPr defaultColWidth="9.140625" defaultRowHeight="12.75"/>
  <cols>
    <col min="1" max="1" width="5.57421875" style="15" customWidth="1"/>
    <col min="2" max="2" width="10.28125" style="12" customWidth="1"/>
    <col min="3" max="3" width="22.421875" style="15" customWidth="1"/>
    <col min="4" max="4" width="11.57421875" style="15" customWidth="1"/>
    <col min="5" max="5" width="14.00390625" style="15" customWidth="1"/>
    <col min="6" max="6" width="14.421875" style="15" customWidth="1"/>
    <col min="7" max="7" width="6.7109375" style="15" customWidth="1"/>
    <col min="8" max="8" width="11.57421875" style="15" customWidth="1"/>
    <col min="9" max="9" width="10.7109375" style="51" customWidth="1"/>
    <col min="10" max="10" width="10.57421875" style="15" customWidth="1"/>
    <col min="11" max="11" width="11.421875" style="6" customWidth="1"/>
    <col min="12" max="12" width="9.7109375" style="15" customWidth="1"/>
    <col min="13" max="13" width="7.8515625" style="15" customWidth="1"/>
    <col min="14" max="14" width="10.57421875" style="15" customWidth="1"/>
    <col min="15" max="15" width="16.7109375" style="15" customWidth="1"/>
    <col min="16" max="16384" width="9.140625" style="15" customWidth="1"/>
  </cols>
  <sheetData>
    <row r="1" spans="1:15" ht="15" customHeight="1">
      <c r="A1" s="623" t="s">
        <v>5</v>
      </c>
      <c r="B1" s="624"/>
      <c r="C1" s="625"/>
      <c r="D1" s="632" t="s">
        <v>6</v>
      </c>
      <c r="E1" s="633"/>
      <c r="F1" s="27"/>
      <c r="H1" s="3"/>
      <c r="J1" s="27"/>
      <c r="K1" s="3"/>
      <c r="L1" s="3"/>
      <c r="M1" s="3"/>
      <c r="N1" s="3"/>
      <c r="O1" s="4"/>
    </row>
    <row r="2" spans="1:15" ht="15" customHeight="1">
      <c r="A2" s="626" t="s">
        <v>7</v>
      </c>
      <c r="B2" s="627"/>
      <c r="C2" s="628"/>
      <c r="D2" s="634" t="s">
        <v>8</v>
      </c>
      <c r="E2" s="635"/>
      <c r="F2" s="27"/>
      <c r="H2" s="5"/>
      <c r="J2" s="27"/>
      <c r="K2" s="5"/>
      <c r="L2" s="5"/>
      <c r="M2" s="5"/>
      <c r="N2" s="5"/>
      <c r="O2" s="4"/>
    </row>
    <row r="3" spans="1:15" ht="21.75" customHeight="1" thickBot="1">
      <c r="A3" s="629" t="s">
        <v>9</v>
      </c>
      <c r="B3" s="630"/>
      <c r="C3" s="631"/>
      <c r="D3" s="636" t="s">
        <v>10</v>
      </c>
      <c r="E3" s="637"/>
      <c r="F3" s="27"/>
      <c r="H3" s="5"/>
      <c r="J3" s="27"/>
      <c r="K3" s="5"/>
      <c r="L3" s="5"/>
      <c r="M3" s="5"/>
      <c r="N3" s="5"/>
      <c r="O3" s="4"/>
    </row>
    <row r="4" ht="15.75" thickBot="1">
      <c r="K4" s="46"/>
    </row>
    <row r="5" spans="1:15" ht="60.75" customHeight="1" thickBot="1">
      <c r="A5" s="607" t="s">
        <v>107</v>
      </c>
      <c r="B5" s="608"/>
      <c r="C5" s="609"/>
      <c r="D5" s="607" t="s">
        <v>108</v>
      </c>
      <c r="E5" s="608"/>
      <c r="F5" s="608"/>
      <c r="G5" s="608"/>
      <c r="H5" s="608"/>
      <c r="I5" s="608"/>
      <c r="J5" s="608"/>
      <c r="K5" s="609"/>
      <c r="L5" s="610" t="s">
        <v>244</v>
      </c>
      <c r="M5" s="656"/>
      <c r="N5" s="611"/>
      <c r="O5" s="359" t="s">
        <v>226</v>
      </c>
    </row>
    <row r="6" spans="1:15" ht="39" thickBot="1">
      <c r="A6" s="49" t="s">
        <v>11</v>
      </c>
      <c r="B6" s="50" t="s">
        <v>12</v>
      </c>
      <c r="C6" s="135" t="s">
        <v>241</v>
      </c>
      <c r="D6" s="49" t="s">
        <v>19</v>
      </c>
      <c r="E6" s="50" t="s">
        <v>61</v>
      </c>
      <c r="F6" s="50" t="s">
        <v>20</v>
      </c>
      <c r="G6" s="50" t="s">
        <v>56</v>
      </c>
      <c r="H6" s="50" t="s">
        <v>58</v>
      </c>
      <c r="I6" s="50" t="s">
        <v>221</v>
      </c>
      <c r="J6" s="50" t="s">
        <v>59</v>
      </c>
      <c r="K6" s="135" t="s">
        <v>57</v>
      </c>
      <c r="L6" s="364" t="s">
        <v>110</v>
      </c>
      <c r="M6" s="358" t="s">
        <v>224</v>
      </c>
      <c r="N6" s="376" t="s">
        <v>225</v>
      </c>
      <c r="O6" s="377" t="s">
        <v>234</v>
      </c>
    </row>
    <row r="7" spans="1:15" ht="76.5" customHeight="1">
      <c r="A7" s="72">
        <v>1</v>
      </c>
      <c r="B7" s="73" t="s">
        <v>54</v>
      </c>
      <c r="C7" s="437" t="s">
        <v>87</v>
      </c>
      <c r="D7" s="451" t="s">
        <v>127</v>
      </c>
      <c r="E7" s="452" t="s">
        <v>126</v>
      </c>
      <c r="F7" s="96" t="s">
        <v>21</v>
      </c>
      <c r="G7" s="97">
        <v>5</v>
      </c>
      <c r="H7" s="75">
        <v>200</v>
      </c>
      <c r="I7" s="373">
        <v>1.95</v>
      </c>
      <c r="J7" s="75">
        <f>H7/I7</f>
        <v>102.56410256410257</v>
      </c>
      <c r="K7" s="447">
        <f>G7*J7</f>
        <v>512.8205128205128</v>
      </c>
      <c r="L7" s="76" t="s">
        <v>242</v>
      </c>
      <c r="M7" s="81" t="s">
        <v>249</v>
      </c>
      <c r="N7" s="77" t="s">
        <v>243</v>
      </c>
      <c r="O7" s="78" t="s">
        <v>60</v>
      </c>
    </row>
    <row r="8" spans="1:15" ht="24" customHeight="1">
      <c r="A8" s="21">
        <v>2</v>
      </c>
      <c r="B8" s="26" t="s">
        <v>54</v>
      </c>
      <c r="C8" s="425" t="s">
        <v>88</v>
      </c>
      <c r="D8" s="138" t="s">
        <v>127</v>
      </c>
      <c r="E8" s="454" t="s">
        <v>126</v>
      </c>
      <c r="F8" s="43" t="s">
        <v>22</v>
      </c>
      <c r="G8" s="44">
        <v>5</v>
      </c>
      <c r="H8" s="45">
        <v>120</v>
      </c>
      <c r="I8" s="374">
        <v>1.95</v>
      </c>
      <c r="J8" s="45">
        <f>H8/I8</f>
        <v>61.53846153846154</v>
      </c>
      <c r="K8" s="448">
        <f>J8*G8</f>
        <v>307.6923076923077</v>
      </c>
      <c r="L8" s="62"/>
      <c r="M8" s="35"/>
      <c r="N8" s="59"/>
      <c r="O8" s="37"/>
    </row>
    <row r="9" spans="1:15" ht="30" customHeight="1">
      <c r="A9" s="21">
        <v>3</v>
      </c>
      <c r="B9" s="26" t="s">
        <v>55</v>
      </c>
      <c r="C9" s="425" t="s">
        <v>86</v>
      </c>
      <c r="D9" s="136" t="s">
        <v>127</v>
      </c>
      <c r="E9" s="453" t="s">
        <v>126</v>
      </c>
      <c r="F9" s="43" t="s">
        <v>22</v>
      </c>
      <c r="G9" s="44">
        <v>2</v>
      </c>
      <c r="H9" s="45"/>
      <c r="I9" s="374">
        <v>1.95</v>
      </c>
      <c r="J9" s="45">
        <v>1500</v>
      </c>
      <c r="K9" s="448">
        <f>G9*J9</f>
        <v>3000</v>
      </c>
      <c r="L9" s="62"/>
      <c r="M9" s="35"/>
      <c r="N9" s="60"/>
      <c r="O9" s="39"/>
    </row>
    <row r="10" spans="1:15" ht="16.5" customHeight="1">
      <c r="A10" s="21">
        <v>4</v>
      </c>
      <c r="B10" s="26"/>
      <c r="C10" s="425"/>
      <c r="D10" s="138"/>
      <c r="E10" s="22"/>
      <c r="F10" s="43"/>
      <c r="G10" s="44"/>
      <c r="H10" s="45"/>
      <c r="I10" s="375"/>
      <c r="J10" s="45"/>
      <c r="K10" s="448"/>
      <c r="L10" s="62"/>
      <c r="M10" s="35"/>
      <c r="N10" s="60"/>
      <c r="O10" s="39"/>
    </row>
    <row r="11" spans="1:15" ht="16.5" customHeight="1">
      <c r="A11" s="21">
        <v>5</v>
      </c>
      <c r="B11" s="26"/>
      <c r="C11" s="425"/>
      <c r="D11" s="138"/>
      <c r="E11" s="22"/>
      <c r="F11" s="43"/>
      <c r="G11" s="44"/>
      <c r="H11" s="45"/>
      <c r="I11" s="374"/>
      <c r="J11" s="45"/>
      <c r="K11" s="448"/>
      <c r="L11" s="62"/>
      <c r="M11" s="35"/>
      <c r="N11" s="60"/>
      <c r="O11" s="39"/>
    </row>
    <row r="12" spans="1:15" ht="16.5" customHeight="1">
      <c r="A12" s="21">
        <v>6</v>
      </c>
      <c r="B12" s="26"/>
      <c r="C12" s="425"/>
      <c r="D12" s="138"/>
      <c r="E12" s="22"/>
      <c r="F12" s="43"/>
      <c r="G12" s="44"/>
      <c r="H12" s="45"/>
      <c r="I12" s="374"/>
      <c r="J12" s="35"/>
      <c r="K12" s="448"/>
      <c r="L12" s="40"/>
      <c r="M12" s="80"/>
      <c r="N12" s="80"/>
      <c r="O12" s="82"/>
    </row>
    <row r="13" spans="1:15" ht="16.5" customHeight="1">
      <c r="A13" s="21">
        <v>7</v>
      </c>
      <c r="B13" s="26"/>
      <c r="C13" s="425"/>
      <c r="D13" s="138"/>
      <c r="E13" s="22"/>
      <c r="F13" s="43"/>
      <c r="G13" s="44"/>
      <c r="H13" s="45"/>
      <c r="I13" s="374"/>
      <c r="J13" s="35"/>
      <c r="K13" s="448"/>
      <c r="L13" s="38"/>
      <c r="M13" s="60"/>
      <c r="N13" s="60"/>
      <c r="O13" s="82"/>
    </row>
    <row r="14" spans="1:15" ht="16.5" customHeight="1">
      <c r="A14" s="21">
        <v>8</v>
      </c>
      <c r="B14" s="26"/>
      <c r="C14" s="425"/>
      <c r="D14" s="138"/>
      <c r="E14" s="22"/>
      <c r="F14" s="43"/>
      <c r="G14" s="44"/>
      <c r="H14" s="45"/>
      <c r="I14" s="374"/>
      <c r="J14" s="35"/>
      <c r="K14" s="448"/>
      <c r="L14" s="38"/>
      <c r="M14" s="60"/>
      <c r="N14" s="60"/>
      <c r="O14" s="82"/>
    </row>
    <row r="15" spans="1:15" ht="16.5" customHeight="1">
      <c r="A15" s="21">
        <v>9</v>
      </c>
      <c r="B15" s="26"/>
      <c r="C15" s="425"/>
      <c r="D15" s="138"/>
      <c r="E15" s="22"/>
      <c r="F15" s="43"/>
      <c r="G15" s="44"/>
      <c r="H15" s="45"/>
      <c r="I15" s="374"/>
      <c r="J15" s="35"/>
      <c r="K15" s="448"/>
      <c r="L15" s="38"/>
      <c r="M15" s="60"/>
      <c r="N15" s="60"/>
      <c r="O15" s="82"/>
    </row>
    <row r="16" spans="1:15" ht="16.5" customHeight="1" thickBot="1">
      <c r="A16" s="446">
        <v>10</v>
      </c>
      <c r="B16" s="54"/>
      <c r="C16" s="427"/>
      <c r="D16" s="33"/>
      <c r="E16" s="34"/>
      <c r="F16" s="56"/>
      <c r="G16" s="57"/>
      <c r="H16" s="58"/>
      <c r="I16" s="449"/>
      <c r="J16" s="371"/>
      <c r="K16" s="450"/>
      <c r="L16" s="415"/>
      <c r="M16" s="63"/>
      <c r="N16" s="63"/>
      <c r="O16" s="84"/>
    </row>
    <row r="17" spans="1:15" ht="15.75" customHeight="1" thickBot="1">
      <c r="A17" s="85"/>
      <c r="B17" s="86"/>
      <c r="C17" s="270"/>
      <c r="D17" s="270"/>
      <c r="E17" s="71"/>
      <c r="F17" s="393"/>
      <c r="G17" s="653" t="s">
        <v>128</v>
      </c>
      <c r="H17" s="654"/>
      <c r="I17" s="654"/>
      <c r="J17" s="655"/>
      <c r="K17" s="372">
        <f>SUM(K7:K16)</f>
        <v>3820.5128205128203</v>
      </c>
      <c r="L17" s="278"/>
      <c r="M17" s="120"/>
      <c r="N17" s="120"/>
      <c r="O17" s="87"/>
    </row>
    <row r="18" ht="15">
      <c r="K18" s="46"/>
    </row>
    <row r="19" ht="15">
      <c r="A19" s="15" t="s">
        <v>62</v>
      </c>
    </row>
  </sheetData>
  <mergeCells count="10">
    <mergeCell ref="G17:J17"/>
    <mergeCell ref="L5:N5"/>
    <mergeCell ref="A5:C5"/>
    <mergeCell ref="D5:K5"/>
    <mergeCell ref="A1:C1"/>
    <mergeCell ref="A2:C2"/>
    <mergeCell ref="A3:C3"/>
    <mergeCell ref="D1:E1"/>
    <mergeCell ref="D2:E2"/>
    <mergeCell ref="D3:E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2"/>
  <headerFooter alignWithMargins="0">
    <oddHeader>&amp;C&amp;"Arial,Kalın"&amp;14&amp;USATIN ALINAN EKİPMAN MALZEME 
HARCAMA LİSTESİ</oddHeader>
    <oddFooter>&amp;L&amp;"Times New Roman,Normal"&amp;12Yasal Temsilcinin Adı : ...........................................&amp;C&amp;"Times New Roman,Normal"&amp;12İmzası : ......................      &amp;R&amp;"Times New Roman,Normal"&amp;12Tarih : ......................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18"/>
  <sheetViews>
    <sheetView view="pageBreakPreview" zoomScaleSheetLayoutView="100" workbookViewId="0" topLeftCell="A1">
      <selection activeCell="K8" sqref="K8"/>
    </sheetView>
  </sheetViews>
  <sheetFormatPr defaultColWidth="9.140625" defaultRowHeight="12.75"/>
  <cols>
    <col min="1" max="1" width="6.7109375" style="15" customWidth="1"/>
    <col min="2" max="2" width="9.140625" style="12" customWidth="1"/>
    <col min="3" max="3" width="30.00390625" style="15" customWidth="1"/>
    <col min="4" max="4" width="16.140625" style="15" customWidth="1"/>
    <col min="5" max="5" width="8.140625" style="51" customWidth="1"/>
    <col min="6" max="6" width="8.57421875" style="15" customWidth="1"/>
    <col min="7" max="7" width="11.57421875" style="15" customWidth="1"/>
    <col min="8" max="9" width="13.421875" style="15" customWidth="1"/>
    <col min="10" max="10" width="11.57421875" style="15" customWidth="1"/>
    <col min="11" max="11" width="9.8515625" style="15" customWidth="1"/>
    <col min="12" max="12" width="12.421875" style="6" customWidth="1"/>
    <col min="13" max="13" width="15.421875" style="15" customWidth="1"/>
    <col min="14" max="16384" width="9.140625" style="15" customWidth="1"/>
  </cols>
  <sheetData>
    <row r="1" spans="1:15" ht="15" customHeight="1">
      <c r="A1" s="623" t="s">
        <v>5</v>
      </c>
      <c r="B1" s="624"/>
      <c r="C1" s="625"/>
      <c r="D1" s="632" t="s">
        <v>6</v>
      </c>
      <c r="E1" s="633"/>
      <c r="F1" s="27"/>
      <c r="H1" s="3"/>
      <c r="J1" s="27"/>
      <c r="K1" s="27"/>
      <c r="L1" s="3"/>
      <c r="M1" s="3"/>
      <c r="N1" s="3"/>
      <c r="O1" s="4"/>
    </row>
    <row r="2" spans="1:15" ht="15" customHeight="1">
      <c r="A2" s="626" t="s">
        <v>7</v>
      </c>
      <c r="B2" s="627"/>
      <c r="C2" s="628"/>
      <c r="D2" s="634" t="s">
        <v>8</v>
      </c>
      <c r="E2" s="635"/>
      <c r="F2" s="27"/>
      <c r="H2" s="5"/>
      <c r="J2" s="27"/>
      <c r="K2" s="27"/>
      <c r="L2" s="5"/>
      <c r="M2" s="5"/>
      <c r="N2" s="5"/>
      <c r="O2" s="4"/>
    </row>
    <row r="3" spans="1:15" ht="18" customHeight="1" thickBot="1">
      <c r="A3" s="629" t="s">
        <v>9</v>
      </c>
      <c r="B3" s="630"/>
      <c r="C3" s="631"/>
      <c r="D3" s="636" t="s">
        <v>10</v>
      </c>
      <c r="E3" s="637"/>
      <c r="F3" s="27"/>
      <c r="H3" s="5"/>
      <c r="J3" s="27"/>
      <c r="K3" s="27"/>
      <c r="L3" s="5"/>
      <c r="M3" s="5"/>
      <c r="N3" s="5"/>
      <c r="O3" s="4"/>
    </row>
    <row r="4" ht="15.75" thickBot="1">
      <c r="L4" s="46"/>
    </row>
    <row r="5" spans="1:13" ht="45.75" customHeight="1" thickBot="1">
      <c r="A5" s="607" t="s">
        <v>107</v>
      </c>
      <c r="B5" s="608"/>
      <c r="C5" s="609"/>
      <c r="D5" s="660" t="s">
        <v>108</v>
      </c>
      <c r="E5" s="661"/>
      <c r="F5" s="661"/>
      <c r="G5" s="661"/>
      <c r="H5" s="661"/>
      <c r="I5" s="662"/>
      <c r="J5" s="610" t="s">
        <v>244</v>
      </c>
      <c r="K5" s="656"/>
      <c r="L5" s="611"/>
      <c r="M5" s="359" t="s">
        <v>226</v>
      </c>
    </row>
    <row r="6" spans="1:13" ht="51.75" thickBot="1">
      <c r="A6" s="49" t="s">
        <v>11</v>
      </c>
      <c r="B6" s="50" t="s">
        <v>12</v>
      </c>
      <c r="C6" s="135" t="s">
        <v>252</v>
      </c>
      <c r="D6" s="396" t="s">
        <v>245</v>
      </c>
      <c r="E6" s="50" t="s">
        <v>89</v>
      </c>
      <c r="F6" s="50" t="s">
        <v>248</v>
      </c>
      <c r="G6" s="50" t="s">
        <v>221</v>
      </c>
      <c r="H6" s="50" t="s">
        <v>246</v>
      </c>
      <c r="I6" s="50" t="s">
        <v>247</v>
      </c>
      <c r="J6" s="360" t="s">
        <v>110</v>
      </c>
      <c r="K6" s="361" t="s">
        <v>224</v>
      </c>
      <c r="L6" s="397" t="s">
        <v>225</v>
      </c>
      <c r="M6" s="377" t="s">
        <v>234</v>
      </c>
    </row>
    <row r="7" spans="1:13" ht="51.75" customHeight="1">
      <c r="A7" s="72">
        <v>1</v>
      </c>
      <c r="B7" s="73" t="s">
        <v>63</v>
      </c>
      <c r="C7" s="437" t="s">
        <v>90</v>
      </c>
      <c r="D7" s="438" t="s">
        <v>217</v>
      </c>
      <c r="E7" s="74">
        <v>3</v>
      </c>
      <c r="F7" s="75">
        <v>200</v>
      </c>
      <c r="G7" s="373">
        <v>1.95</v>
      </c>
      <c r="H7" s="75">
        <f>F7/G7</f>
        <v>102.56410256410257</v>
      </c>
      <c r="I7" s="417">
        <f>E7*H7</f>
        <v>307.69230769230774</v>
      </c>
      <c r="J7" s="76" t="s">
        <v>251</v>
      </c>
      <c r="K7" s="81" t="s">
        <v>249</v>
      </c>
      <c r="L7" s="77" t="s">
        <v>250</v>
      </c>
      <c r="M7" s="78" t="s">
        <v>93</v>
      </c>
    </row>
    <row r="8" spans="1:13" ht="51.75" customHeight="1">
      <c r="A8" s="21">
        <v>2</v>
      </c>
      <c r="B8" s="26" t="s">
        <v>63</v>
      </c>
      <c r="C8" s="425" t="s">
        <v>91</v>
      </c>
      <c r="D8" s="341" t="s">
        <v>217</v>
      </c>
      <c r="E8" s="53">
        <v>7</v>
      </c>
      <c r="F8" s="45">
        <v>175</v>
      </c>
      <c r="G8" s="374">
        <v>1.95</v>
      </c>
      <c r="H8" s="45">
        <f>F8/G8</f>
        <v>89.74358974358975</v>
      </c>
      <c r="I8" s="419">
        <f aca="true" t="shared" si="0" ref="I8:I15">H8*E8</f>
        <v>628.2051282051283</v>
      </c>
      <c r="J8" s="62" t="s">
        <v>4</v>
      </c>
      <c r="K8" s="35"/>
      <c r="L8" s="59"/>
      <c r="M8" s="42"/>
    </row>
    <row r="9" spans="1:13" ht="27.75" customHeight="1">
      <c r="A9" s="21">
        <v>3</v>
      </c>
      <c r="B9" s="26" t="s">
        <v>64</v>
      </c>
      <c r="C9" s="425" t="s">
        <v>67</v>
      </c>
      <c r="D9" s="341" t="s">
        <v>217</v>
      </c>
      <c r="E9" s="53">
        <v>1</v>
      </c>
      <c r="F9" s="45">
        <v>200</v>
      </c>
      <c r="G9" s="374">
        <v>1.95</v>
      </c>
      <c r="H9" s="45">
        <f>F9/G9</f>
        <v>102.56410256410257</v>
      </c>
      <c r="I9" s="419">
        <f t="shared" si="0"/>
        <v>102.56410256410257</v>
      </c>
      <c r="J9" s="62"/>
      <c r="K9" s="35"/>
      <c r="L9" s="59"/>
      <c r="M9" s="37"/>
    </row>
    <row r="10" spans="1:13" ht="30" customHeight="1">
      <c r="A10" s="21">
        <v>4</v>
      </c>
      <c r="B10" s="26" t="s">
        <v>64</v>
      </c>
      <c r="C10" s="425" t="s">
        <v>67</v>
      </c>
      <c r="D10" s="341" t="s">
        <v>217</v>
      </c>
      <c r="E10" s="53">
        <v>1</v>
      </c>
      <c r="F10" s="45">
        <v>200</v>
      </c>
      <c r="G10" s="375">
        <v>1.95</v>
      </c>
      <c r="H10" s="45">
        <f>F10/G10</f>
        <v>102.56410256410257</v>
      </c>
      <c r="I10" s="419">
        <f t="shared" si="0"/>
        <v>102.56410256410257</v>
      </c>
      <c r="J10" s="62"/>
      <c r="K10" s="35"/>
      <c r="L10" s="60"/>
      <c r="M10" s="39"/>
    </row>
    <row r="11" spans="1:13" ht="23.25" customHeight="1">
      <c r="A11" s="21">
        <v>5</v>
      </c>
      <c r="B11" s="26" t="s">
        <v>64</v>
      </c>
      <c r="C11" s="425" t="s">
        <v>67</v>
      </c>
      <c r="D11" s="341" t="s">
        <v>217</v>
      </c>
      <c r="E11" s="53">
        <v>1</v>
      </c>
      <c r="F11" s="45">
        <v>200</v>
      </c>
      <c r="G11" s="374">
        <v>1.95</v>
      </c>
      <c r="H11" s="45">
        <f>F11/G11</f>
        <v>102.56410256410257</v>
      </c>
      <c r="I11" s="419">
        <f t="shared" si="0"/>
        <v>102.56410256410257</v>
      </c>
      <c r="J11" s="62"/>
      <c r="K11" s="35"/>
      <c r="L11" s="60"/>
      <c r="M11" s="39"/>
    </row>
    <row r="12" spans="1:13" ht="42.75" customHeight="1">
      <c r="A12" s="21">
        <v>6</v>
      </c>
      <c r="B12" s="26" t="s">
        <v>65</v>
      </c>
      <c r="C12" s="425" t="s">
        <v>92</v>
      </c>
      <c r="D12" s="341" t="s">
        <v>217</v>
      </c>
      <c r="E12" s="53">
        <v>1</v>
      </c>
      <c r="F12" s="45"/>
      <c r="G12" s="374"/>
      <c r="H12" s="35">
        <v>183</v>
      </c>
      <c r="I12" s="419">
        <f t="shared" si="0"/>
        <v>183</v>
      </c>
      <c r="J12" s="40"/>
      <c r="K12" s="80"/>
      <c r="L12" s="80"/>
      <c r="M12" s="82"/>
    </row>
    <row r="13" spans="1:13" ht="26.25" customHeight="1">
      <c r="A13" s="21">
        <v>7</v>
      </c>
      <c r="B13" s="26" t="s">
        <v>66</v>
      </c>
      <c r="C13" s="425" t="s">
        <v>68</v>
      </c>
      <c r="D13" s="341" t="s">
        <v>217</v>
      </c>
      <c r="E13" s="53">
        <v>1</v>
      </c>
      <c r="F13" s="45">
        <v>50</v>
      </c>
      <c r="G13" s="374">
        <v>1.95</v>
      </c>
      <c r="H13" s="35">
        <f>F13/G13</f>
        <v>25.641025641025642</v>
      </c>
      <c r="I13" s="419">
        <f t="shared" si="0"/>
        <v>25.641025641025642</v>
      </c>
      <c r="J13" s="38"/>
      <c r="K13" s="60"/>
      <c r="L13" s="60"/>
      <c r="M13" s="82"/>
    </row>
    <row r="14" spans="1:13" ht="26.25" customHeight="1">
      <c r="A14" s="21">
        <v>8</v>
      </c>
      <c r="B14" s="26" t="s">
        <v>66</v>
      </c>
      <c r="C14" s="425" t="s">
        <v>68</v>
      </c>
      <c r="D14" s="341" t="s">
        <v>217</v>
      </c>
      <c r="E14" s="53">
        <v>1</v>
      </c>
      <c r="F14" s="45">
        <v>100</v>
      </c>
      <c r="G14" s="374">
        <v>1.95</v>
      </c>
      <c r="H14" s="35">
        <f>F14/G14</f>
        <v>51.282051282051285</v>
      </c>
      <c r="I14" s="419">
        <f t="shared" si="0"/>
        <v>51.282051282051285</v>
      </c>
      <c r="J14" s="38"/>
      <c r="K14" s="60"/>
      <c r="L14" s="60"/>
      <c r="M14" s="82"/>
    </row>
    <row r="15" spans="1:13" ht="26.25" customHeight="1">
      <c r="A15" s="21">
        <v>9</v>
      </c>
      <c r="B15" s="26" t="s">
        <v>66</v>
      </c>
      <c r="C15" s="425" t="s">
        <v>68</v>
      </c>
      <c r="D15" s="341" t="s">
        <v>217</v>
      </c>
      <c r="E15" s="53">
        <v>1</v>
      </c>
      <c r="F15" s="45">
        <v>75</v>
      </c>
      <c r="G15" s="374">
        <v>1.95</v>
      </c>
      <c r="H15" s="35">
        <f>F15/G15</f>
        <v>38.46153846153846</v>
      </c>
      <c r="I15" s="419">
        <f t="shared" si="0"/>
        <v>38.46153846153846</v>
      </c>
      <c r="J15" s="38"/>
      <c r="K15" s="60"/>
      <c r="L15" s="61"/>
      <c r="M15" s="82"/>
    </row>
    <row r="16" spans="1:13" ht="20.25" customHeight="1" thickBot="1">
      <c r="A16" s="79" t="s">
        <v>45</v>
      </c>
      <c r="B16" s="443" t="s">
        <v>45</v>
      </c>
      <c r="C16" s="444" t="s">
        <v>45</v>
      </c>
      <c r="D16" s="439" t="s">
        <v>45</v>
      </c>
      <c r="E16" s="102" t="s">
        <v>45</v>
      </c>
      <c r="F16" s="102" t="s">
        <v>45</v>
      </c>
      <c r="G16" s="440" t="s">
        <v>45</v>
      </c>
      <c r="H16" s="441" t="s">
        <v>45</v>
      </c>
      <c r="I16" s="442" t="s">
        <v>45</v>
      </c>
      <c r="J16" s="445"/>
      <c r="K16" s="107"/>
      <c r="L16" s="83"/>
      <c r="M16" s="84"/>
    </row>
    <row r="17" spans="1:13" s="91" customFormat="1" ht="15.75" customHeight="1" thickBot="1">
      <c r="A17" s="273"/>
      <c r="B17" s="274"/>
      <c r="C17" s="90"/>
      <c r="D17" s="657" t="s">
        <v>253</v>
      </c>
      <c r="E17" s="658"/>
      <c r="F17" s="658"/>
      <c r="G17" s="658"/>
      <c r="H17" s="659"/>
      <c r="I17" s="398">
        <f>SUM(I7:I16)</f>
        <v>1541.9743589743591</v>
      </c>
      <c r="J17" s="92"/>
      <c r="K17" s="92"/>
      <c r="L17" s="93"/>
      <c r="M17" s="94"/>
    </row>
    <row r="18" ht="15">
      <c r="L18" s="46"/>
    </row>
  </sheetData>
  <mergeCells count="10">
    <mergeCell ref="A5:C5"/>
    <mergeCell ref="J5:L5"/>
    <mergeCell ref="D17:H17"/>
    <mergeCell ref="A1:C1"/>
    <mergeCell ref="A2:C2"/>
    <mergeCell ref="A3:C3"/>
    <mergeCell ref="D1:E1"/>
    <mergeCell ref="D2:E2"/>
    <mergeCell ref="D3:E3"/>
    <mergeCell ref="D5:I5"/>
  </mergeCells>
  <printOptions horizontalCentered="1"/>
  <pageMargins left="0.2" right="0.19" top="0.83" bottom="0.7" header="0.46" footer="0.45"/>
  <pageSetup horizontalDpi="600" verticalDpi="600" orientation="landscape" paperSize="9" scale="80" r:id="rId4"/>
  <headerFooter alignWithMargins="0">
    <oddHeader>&amp;C&amp;"Arial,Kalın"&amp;14&amp;UYEREL OFİS /PROJE MALİYETLERİ 
HARCAMA LİSTESİ</oddHeader>
    <oddFooter>&amp;L&amp;"Times New Roman,Normal"&amp;12Yasal Temsilcinin Adı : .............................................&amp;C&amp;"Times New Roman,Normal"&amp;12İmza : .......................&amp;R&amp;"Times New Roman,Normal"&amp;12Tarih : ....................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O20"/>
  <sheetViews>
    <sheetView view="pageBreakPreview" zoomScaleSheetLayoutView="100" workbookViewId="0" topLeftCell="A1">
      <selection activeCell="L8" sqref="L8"/>
    </sheetView>
  </sheetViews>
  <sheetFormatPr defaultColWidth="9.140625" defaultRowHeight="12.75"/>
  <cols>
    <col min="1" max="1" width="6.28125" style="15" customWidth="1"/>
    <col min="2" max="2" width="10.57421875" style="12" customWidth="1"/>
    <col min="3" max="3" width="22.8515625" style="15" customWidth="1"/>
    <col min="4" max="4" width="13.57421875" style="15" customWidth="1"/>
    <col min="5" max="5" width="8.140625" style="51" customWidth="1"/>
    <col min="6" max="6" width="8.57421875" style="15" customWidth="1"/>
    <col min="7" max="7" width="11.57421875" style="15" customWidth="1"/>
    <col min="8" max="9" width="13.421875" style="15" customWidth="1"/>
    <col min="10" max="10" width="11.00390625" style="15" customWidth="1"/>
    <col min="11" max="11" width="11.8515625" style="15" customWidth="1"/>
    <col min="12" max="12" width="12.421875" style="6" customWidth="1"/>
    <col min="13" max="13" width="18.7109375" style="15" customWidth="1"/>
    <col min="14" max="16384" width="9.140625" style="15" customWidth="1"/>
  </cols>
  <sheetData>
    <row r="1" spans="1:15" ht="19.5" customHeight="1">
      <c r="A1" s="623" t="s">
        <v>5</v>
      </c>
      <c r="B1" s="624"/>
      <c r="C1" s="625"/>
      <c r="D1" s="632" t="s">
        <v>6</v>
      </c>
      <c r="E1" s="633"/>
      <c r="F1" s="27"/>
      <c r="H1" s="3"/>
      <c r="J1" s="27"/>
      <c r="K1" s="27"/>
      <c r="L1" s="3"/>
      <c r="M1" s="3"/>
      <c r="N1" s="3"/>
      <c r="O1" s="4"/>
    </row>
    <row r="2" spans="1:15" ht="18" customHeight="1">
      <c r="A2" s="626" t="s">
        <v>7</v>
      </c>
      <c r="B2" s="627"/>
      <c r="C2" s="628"/>
      <c r="D2" s="634" t="s">
        <v>8</v>
      </c>
      <c r="E2" s="635"/>
      <c r="F2" s="27"/>
      <c r="H2" s="5"/>
      <c r="J2" s="27"/>
      <c r="K2" s="27"/>
      <c r="L2" s="5"/>
      <c r="M2" s="5"/>
      <c r="N2" s="5"/>
      <c r="O2" s="4"/>
    </row>
    <row r="3" spans="1:15" ht="21" customHeight="1" thickBot="1">
      <c r="A3" s="629" t="s">
        <v>9</v>
      </c>
      <c r="B3" s="630"/>
      <c r="C3" s="631"/>
      <c r="D3" s="636" t="s">
        <v>10</v>
      </c>
      <c r="E3" s="637"/>
      <c r="F3" s="27"/>
      <c r="H3" s="5"/>
      <c r="J3" s="27"/>
      <c r="K3" s="27"/>
      <c r="L3" s="5"/>
      <c r="M3" s="5"/>
      <c r="N3" s="5"/>
      <c r="O3" s="4"/>
    </row>
    <row r="4" ht="15.75" thickBot="1">
      <c r="L4" s="11"/>
    </row>
    <row r="5" spans="1:13" ht="30" customHeight="1" thickBot="1">
      <c r="A5" s="607" t="s">
        <v>107</v>
      </c>
      <c r="B5" s="608"/>
      <c r="C5" s="609"/>
      <c r="D5" s="660" t="s">
        <v>108</v>
      </c>
      <c r="E5" s="661"/>
      <c r="F5" s="661"/>
      <c r="G5" s="661"/>
      <c r="H5" s="661"/>
      <c r="I5" s="662"/>
      <c r="J5" s="610" t="s">
        <v>244</v>
      </c>
      <c r="K5" s="656"/>
      <c r="L5" s="611"/>
      <c r="M5" s="359" t="s">
        <v>226</v>
      </c>
    </row>
    <row r="6" spans="1:13" ht="51.75" thickBot="1">
      <c r="A6" s="49" t="s">
        <v>11</v>
      </c>
      <c r="B6" s="50" t="s">
        <v>12</v>
      </c>
      <c r="C6" s="135" t="s">
        <v>254</v>
      </c>
      <c r="D6" s="49" t="s">
        <v>245</v>
      </c>
      <c r="E6" s="50" t="s">
        <v>89</v>
      </c>
      <c r="F6" s="50" t="s">
        <v>248</v>
      </c>
      <c r="G6" s="50" t="s">
        <v>221</v>
      </c>
      <c r="H6" s="50" t="s">
        <v>246</v>
      </c>
      <c r="I6" s="135" t="s">
        <v>258</v>
      </c>
      <c r="J6" s="360" t="s">
        <v>110</v>
      </c>
      <c r="K6" s="361" t="s">
        <v>224</v>
      </c>
      <c r="L6" s="65" t="s">
        <v>225</v>
      </c>
      <c r="M6" s="377" t="s">
        <v>234</v>
      </c>
    </row>
    <row r="7" spans="1:13" ht="79.5" customHeight="1">
      <c r="A7" s="72">
        <v>1</v>
      </c>
      <c r="B7" s="73" t="s">
        <v>69</v>
      </c>
      <c r="C7" s="424" t="s">
        <v>95</v>
      </c>
      <c r="D7" s="416" t="s">
        <v>261</v>
      </c>
      <c r="E7" s="404">
        <v>300</v>
      </c>
      <c r="F7" s="405">
        <v>10</v>
      </c>
      <c r="G7" s="373">
        <v>1.95</v>
      </c>
      <c r="H7" s="75">
        <f>F7/G7</f>
        <v>5.128205128205129</v>
      </c>
      <c r="I7" s="417">
        <f>E7*H7</f>
        <v>1538.4615384615386</v>
      </c>
      <c r="J7" s="76" t="s">
        <v>256</v>
      </c>
      <c r="K7" s="81" t="s">
        <v>249</v>
      </c>
      <c r="L7" s="77" t="s">
        <v>257</v>
      </c>
      <c r="M7" s="78" t="s">
        <v>97</v>
      </c>
    </row>
    <row r="8" spans="1:13" ht="38.25" customHeight="1">
      <c r="A8" s="21">
        <v>2</v>
      </c>
      <c r="B8" s="401" t="s">
        <v>70</v>
      </c>
      <c r="C8" s="425" t="s">
        <v>96</v>
      </c>
      <c r="D8" s="418" t="s">
        <v>261</v>
      </c>
      <c r="E8" s="53">
        <v>1</v>
      </c>
      <c r="F8" s="45"/>
      <c r="G8" s="402">
        <v>1.95</v>
      </c>
      <c r="H8" s="45">
        <v>1500</v>
      </c>
      <c r="I8" s="419">
        <f aca="true" t="shared" si="0" ref="I8:I16">E8*H8</f>
        <v>1500</v>
      </c>
      <c r="J8" s="62"/>
      <c r="K8" s="35"/>
      <c r="L8" s="59"/>
      <c r="M8" s="42"/>
    </row>
    <row r="9" spans="1:13" ht="27.75" customHeight="1">
      <c r="A9" s="21">
        <v>3</v>
      </c>
      <c r="B9" s="401" t="s">
        <v>71</v>
      </c>
      <c r="C9" s="425" t="s">
        <v>72</v>
      </c>
      <c r="D9" s="418" t="s">
        <v>261</v>
      </c>
      <c r="E9" s="53">
        <v>1</v>
      </c>
      <c r="F9" s="45"/>
      <c r="G9" s="402">
        <v>1.95</v>
      </c>
      <c r="H9" s="45">
        <v>2500</v>
      </c>
      <c r="I9" s="419">
        <f t="shared" si="0"/>
        <v>2500</v>
      </c>
      <c r="J9" s="62"/>
      <c r="K9" s="35"/>
      <c r="L9" s="59"/>
      <c r="M9" s="37"/>
    </row>
    <row r="10" spans="1:13" ht="30" customHeight="1">
      <c r="A10" s="21">
        <v>4</v>
      </c>
      <c r="B10" s="401" t="s">
        <v>73</v>
      </c>
      <c r="C10" s="425" t="s">
        <v>74</v>
      </c>
      <c r="D10" s="418" t="s">
        <v>261</v>
      </c>
      <c r="E10" s="53">
        <v>125</v>
      </c>
      <c r="F10" s="45">
        <v>10</v>
      </c>
      <c r="G10" s="403">
        <v>1.95</v>
      </c>
      <c r="H10" s="45">
        <f>F10/G10</f>
        <v>5.128205128205129</v>
      </c>
      <c r="I10" s="419">
        <f t="shared" si="0"/>
        <v>641.0256410256411</v>
      </c>
      <c r="J10" s="62"/>
      <c r="K10" s="35"/>
      <c r="L10" s="60"/>
      <c r="M10" s="39"/>
    </row>
    <row r="11" spans="1:13" ht="30" customHeight="1">
      <c r="A11" s="21">
        <v>5</v>
      </c>
      <c r="B11" s="401" t="s">
        <v>75</v>
      </c>
      <c r="C11" s="425" t="s">
        <v>76</v>
      </c>
      <c r="D11" s="418" t="s">
        <v>217</v>
      </c>
      <c r="E11" s="53">
        <v>5</v>
      </c>
      <c r="F11" s="45"/>
      <c r="G11" s="402">
        <v>1.95</v>
      </c>
      <c r="H11" s="45">
        <v>450</v>
      </c>
      <c r="I11" s="419">
        <f t="shared" si="0"/>
        <v>2250</v>
      </c>
      <c r="J11" s="62"/>
      <c r="K11" s="35"/>
      <c r="L11" s="60"/>
      <c r="M11" s="39"/>
    </row>
    <row r="12" spans="1:13" ht="25.5" customHeight="1">
      <c r="A12" s="21">
        <v>6</v>
      </c>
      <c r="B12" s="401" t="s">
        <v>77</v>
      </c>
      <c r="C12" s="425" t="s">
        <v>78</v>
      </c>
      <c r="D12" s="418" t="s">
        <v>217</v>
      </c>
      <c r="E12" s="53">
        <v>5</v>
      </c>
      <c r="F12" s="45">
        <v>35</v>
      </c>
      <c r="G12" s="402">
        <v>1.95</v>
      </c>
      <c r="H12" s="35">
        <f>F12/G12</f>
        <v>17.94871794871795</v>
      </c>
      <c r="I12" s="419">
        <f t="shared" si="0"/>
        <v>89.74358974358975</v>
      </c>
      <c r="J12" s="38"/>
      <c r="K12" s="60"/>
      <c r="L12" s="60"/>
      <c r="M12" s="82"/>
    </row>
    <row r="13" spans="1:13" ht="42.75" customHeight="1">
      <c r="A13" s="21">
        <v>7</v>
      </c>
      <c r="B13" s="401" t="s">
        <v>79</v>
      </c>
      <c r="C13" s="425" t="s">
        <v>255</v>
      </c>
      <c r="D13" s="418" t="s">
        <v>217</v>
      </c>
      <c r="E13" s="53">
        <v>1</v>
      </c>
      <c r="F13" s="45">
        <v>1500</v>
      </c>
      <c r="G13" s="402">
        <v>1.95</v>
      </c>
      <c r="H13" s="35">
        <f>F13/G13</f>
        <v>769.2307692307693</v>
      </c>
      <c r="I13" s="419">
        <f t="shared" si="0"/>
        <v>769.2307692307693</v>
      </c>
      <c r="J13" s="40"/>
      <c r="K13" s="80"/>
      <c r="L13" s="80"/>
      <c r="M13" s="82"/>
    </row>
    <row r="14" spans="1:13" ht="42.75" customHeight="1">
      <c r="A14" s="21">
        <v>8</v>
      </c>
      <c r="B14" s="401" t="s">
        <v>79</v>
      </c>
      <c r="C14" s="425" t="s">
        <v>98</v>
      </c>
      <c r="D14" s="418" t="s">
        <v>217</v>
      </c>
      <c r="E14" s="53">
        <v>1</v>
      </c>
      <c r="F14" s="45">
        <v>500</v>
      </c>
      <c r="G14" s="402">
        <v>1.95</v>
      </c>
      <c r="H14" s="35">
        <f>F14/G14</f>
        <v>256.4102564102564</v>
      </c>
      <c r="I14" s="419">
        <f t="shared" si="0"/>
        <v>256.4102564102564</v>
      </c>
      <c r="J14" s="40"/>
      <c r="K14" s="80"/>
      <c r="L14" s="80"/>
      <c r="M14" s="82"/>
    </row>
    <row r="15" spans="1:13" ht="26.25" customHeight="1">
      <c r="A15" s="21">
        <v>9</v>
      </c>
      <c r="B15" s="401" t="s">
        <v>80</v>
      </c>
      <c r="C15" s="425" t="s">
        <v>81</v>
      </c>
      <c r="D15" s="418" t="s">
        <v>217</v>
      </c>
      <c r="E15" s="53">
        <v>1</v>
      </c>
      <c r="F15" s="45"/>
      <c r="G15" s="402">
        <v>1.95</v>
      </c>
      <c r="H15" s="35">
        <v>1500</v>
      </c>
      <c r="I15" s="419">
        <f t="shared" si="0"/>
        <v>1500</v>
      </c>
      <c r="J15" s="38"/>
      <c r="K15" s="60"/>
      <c r="L15" s="60"/>
      <c r="M15" s="82"/>
    </row>
    <row r="16" spans="1:13" ht="26.25" customHeight="1">
      <c r="A16" s="21">
        <v>11</v>
      </c>
      <c r="B16" s="401" t="s">
        <v>82</v>
      </c>
      <c r="C16" s="425" t="s">
        <v>83</v>
      </c>
      <c r="D16" s="418" t="s">
        <v>261</v>
      </c>
      <c r="E16" s="53">
        <v>250</v>
      </c>
      <c r="F16" s="45">
        <v>13</v>
      </c>
      <c r="G16" s="402">
        <v>1.95</v>
      </c>
      <c r="H16" s="35">
        <f>F16/G16</f>
        <v>6.666666666666667</v>
      </c>
      <c r="I16" s="419">
        <f t="shared" si="0"/>
        <v>1666.6666666666667</v>
      </c>
      <c r="J16" s="38"/>
      <c r="K16" s="60"/>
      <c r="L16" s="61" t="s">
        <v>45</v>
      </c>
      <c r="M16" s="82"/>
    </row>
    <row r="17" spans="1:13" ht="20.25" customHeight="1">
      <c r="A17" s="21">
        <v>12</v>
      </c>
      <c r="B17" s="26" t="s">
        <v>84</v>
      </c>
      <c r="C17" s="426" t="s">
        <v>85</v>
      </c>
      <c r="D17" s="420" t="s">
        <v>45</v>
      </c>
      <c r="E17" s="406">
        <v>3</v>
      </c>
      <c r="F17" s="406" t="s">
        <v>45</v>
      </c>
      <c r="G17" s="399">
        <v>1.95</v>
      </c>
      <c r="H17" s="32">
        <v>300</v>
      </c>
      <c r="I17" s="421">
        <f>E17*H17</f>
        <v>900</v>
      </c>
      <c r="J17" s="414" t="s">
        <v>44</v>
      </c>
      <c r="K17" s="30"/>
      <c r="L17" s="61"/>
      <c r="M17" s="82"/>
    </row>
    <row r="18" spans="1:13" ht="26.25" customHeight="1" thickBot="1">
      <c r="A18" s="79" t="s">
        <v>45</v>
      </c>
      <c r="B18" s="54"/>
      <c r="C18" s="427"/>
      <c r="D18" s="422"/>
      <c r="E18" s="55"/>
      <c r="F18" s="56"/>
      <c r="G18" s="57"/>
      <c r="H18" s="58"/>
      <c r="I18" s="423"/>
      <c r="J18" s="415"/>
      <c r="K18" s="63"/>
      <c r="L18" s="83"/>
      <c r="M18" s="84"/>
    </row>
    <row r="19" spans="1:13" ht="20.25" customHeight="1" thickBot="1">
      <c r="A19" s="85"/>
      <c r="B19" s="86"/>
      <c r="C19" s="90"/>
      <c r="D19" s="95"/>
      <c r="E19" s="657" t="s">
        <v>125</v>
      </c>
      <c r="F19" s="658"/>
      <c r="G19" s="658"/>
      <c r="H19" s="659"/>
      <c r="I19" s="400">
        <f>SUM(I7:I18)</f>
        <v>13611.538461538461</v>
      </c>
      <c r="J19" s="92"/>
      <c r="K19" s="92"/>
      <c r="L19" s="93"/>
      <c r="M19" s="94"/>
    </row>
    <row r="20" ht="15">
      <c r="L20" s="46"/>
    </row>
  </sheetData>
  <mergeCells count="10">
    <mergeCell ref="A1:C1"/>
    <mergeCell ref="A2:C2"/>
    <mergeCell ref="A3:C3"/>
    <mergeCell ref="D1:E1"/>
    <mergeCell ref="D2:E2"/>
    <mergeCell ref="D3:E3"/>
    <mergeCell ref="A5:C5"/>
    <mergeCell ref="J5:L5"/>
    <mergeCell ref="E19:H19"/>
    <mergeCell ref="D5:I5"/>
  </mergeCells>
  <printOptions horizontalCentered="1"/>
  <pageMargins left="0.1968503937007874" right="0.1968503937007874" top="0.77" bottom="0.52" header="0.53" footer="0.32"/>
  <pageSetup horizontalDpi="600" verticalDpi="600" orientation="landscape" paperSize="9" scale="80" r:id="rId4"/>
  <headerFooter alignWithMargins="0">
    <oddHeader>&amp;C&amp;"Arial,Kalın"&amp;14&amp;UDİĞER MALİYETLER, HİZMETLER HARCAMA LİSTESİ</oddHeader>
    <oddFooter>&amp;L&amp;"Times New Roman,Normal"&amp;12Yasal Temsilcinin Adı : ..........................................&amp;C&amp;"Times New Roman,Normal"&amp;12İmza : .......................&amp;R&amp;"Times New Roman,Normal"&amp;12Tarih : ....................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O14"/>
  <sheetViews>
    <sheetView view="pageBreakPreview" zoomScaleSheetLayoutView="100" workbookViewId="0" topLeftCell="A1">
      <selection activeCell="H30" sqref="H30"/>
    </sheetView>
  </sheetViews>
  <sheetFormatPr defaultColWidth="9.140625" defaultRowHeight="12.75"/>
  <cols>
    <col min="1" max="1" width="6.28125" style="15" customWidth="1"/>
    <col min="2" max="2" width="11.57421875" style="12" customWidth="1"/>
    <col min="3" max="3" width="20.28125" style="15" customWidth="1"/>
    <col min="4" max="4" width="15.140625" style="15" customWidth="1"/>
    <col min="5" max="5" width="8.140625" style="51" customWidth="1"/>
    <col min="6" max="6" width="8.57421875" style="15" customWidth="1"/>
    <col min="7" max="7" width="11.57421875" style="15" customWidth="1"/>
    <col min="8" max="8" width="12.7109375" style="15" customWidth="1"/>
    <col min="9" max="9" width="13.421875" style="15" customWidth="1"/>
    <col min="10" max="10" width="11.8515625" style="15" customWidth="1"/>
    <col min="11" max="11" width="10.7109375" style="15" customWidth="1"/>
    <col min="12" max="12" width="14.00390625" style="6" customWidth="1"/>
    <col min="13" max="13" width="17.7109375" style="15" customWidth="1"/>
    <col min="14" max="16384" width="9.140625" style="15" customWidth="1"/>
  </cols>
  <sheetData>
    <row r="1" spans="1:15" ht="15" customHeight="1">
      <c r="A1" s="623" t="s">
        <v>5</v>
      </c>
      <c r="B1" s="624"/>
      <c r="C1" s="625"/>
      <c r="D1" s="632" t="s">
        <v>6</v>
      </c>
      <c r="E1" s="633"/>
      <c r="F1" s="27"/>
      <c r="H1" s="3"/>
      <c r="J1" s="27"/>
      <c r="K1" s="27"/>
      <c r="L1" s="3"/>
      <c r="M1" s="3"/>
      <c r="N1" s="3"/>
      <c r="O1" s="4"/>
    </row>
    <row r="2" spans="1:15" ht="15" customHeight="1">
      <c r="A2" s="626" t="s">
        <v>7</v>
      </c>
      <c r="B2" s="627"/>
      <c r="C2" s="628"/>
      <c r="D2" s="634" t="s">
        <v>8</v>
      </c>
      <c r="E2" s="635"/>
      <c r="F2" s="27"/>
      <c r="H2" s="5"/>
      <c r="J2" s="27"/>
      <c r="K2" s="27"/>
      <c r="L2" s="5"/>
      <c r="M2" s="5"/>
      <c r="N2" s="5"/>
      <c r="O2" s="4"/>
    </row>
    <row r="3" spans="1:15" ht="20.25" customHeight="1" thickBot="1">
      <c r="A3" s="629" t="s">
        <v>9</v>
      </c>
      <c r="B3" s="630"/>
      <c r="C3" s="631"/>
      <c r="D3" s="636" t="s">
        <v>10</v>
      </c>
      <c r="E3" s="637"/>
      <c r="F3" s="27"/>
      <c r="H3" s="5"/>
      <c r="J3" s="27"/>
      <c r="K3" s="27"/>
      <c r="L3" s="5"/>
      <c r="M3" s="5"/>
      <c r="N3" s="5"/>
      <c r="O3" s="4"/>
    </row>
    <row r="4" ht="15.75" thickBot="1">
      <c r="L4" s="46"/>
    </row>
    <row r="5" spans="1:13" ht="30.75" customHeight="1" thickBot="1">
      <c r="A5" s="607" t="s">
        <v>107</v>
      </c>
      <c r="B5" s="608"/>
      <c r="C5" s="609"/>
      <c r="D5" s="607" t="s">
        <v>108</v>
      </c>
      <c r="E5" s="608"/>
      <c r="F5" s="608"/>
      <c r="G5" s="608"/>
      <c r="H5" s="608"/>
      <c r="I5" s="609"/>
      <c r="J5" s="610" t="s">
        <v>244</v>
      </c>
      <c r="K5" s="656"/>
      <c r="L5" s="611"/>
      <c r="M5" s="359" t="s">
        <v>226</v>
      </c>
    </row>
    <row r="6" spans="1:13" ht="51.75" thickBot="1">
      <c r="A6" s="49" t="s">
        <v>11</v>
      </c>
      <c r="B6" s="50" t="s">
        <v>12</v>
      </c>
      <c r="C6" s="50" t="s">
        <v>259</v>
      </c>
      <c r="D6" s="49" t="s">
        <v>245</v>
      </c>
      <c r="E6" s="50" t="s">
        <v>89</v>
      </c>
      <c r="F6" s="50" t="s">
        <v>260</v>
      </c>
      <c r="G6" s="50" t="s">
        <v>221</v>
      </c>
      <c r="H6" s="50" t="s">
        <v>59</v>
      </c>
      <c r="I6" s="64" t="s">
        <v>106</v>
      </c>
      <c r="J6" s="360" t="s">
        <v>110</v>
      </c>
      <c r="K6" s="361" t="s">
        <v>224</v>
      </c>
      <c r="L6" s="65" t="s">
        <v>225</v>
      </c>
      <c r="M6" s="377" t="s">
        <v>234</v>
      </c>
    </row>
    <row r="7" spans="1:13" ht="81.75" customHeight="1">
      <c r="A7" s="72">
        <v>1</v>
      </c>
      <c r="B7" s="73" t="s">
        <v>99</v>
      </c>
      <c r="C7" s="437" t="s">
        <v>100</v>
      </c>
      <c r="D7" s="428" t="s">
        <v>261</v>
      </c>
      <c r="E7" s="74">
        <v>1</v>
      </c>
      <c r="F7" s="75"/>
      <c r="G7" s="410">
        <v>1.95</v>
      </c>
      <c r="H7" s="75">
        <v>5000</v>
      </c>
      <c r="I7" s="429">
        <f>E7*H7</f>
        <v>5000</v>
      </c>
      <c r="J7" s="76" t="s">
        <v>262</v>
      </c>
      <c r="K7" s="81" t="s">
        <v>249</v>
      </c>
      <c r="L7" s="77" t="s">
        <v>263</v>
      </c>
      <c r="M7" s="78" t="s">
        <v>97</v>
      </c>
    </row>
    <row r="8" spans="1:13" ht="51.75" customHeight="1">
      <c r="A8" s="21">
        <v>2</v>
      </c>
      <c r="B8" s="26" t="s">
        <v>101</v>
      </c>
      <c r="C8" s="425" t="s">
        <v>102</v>
      </c>
      <c r="D8" s="430" t="s">
        <v>261</v>
      </c>
      <c r="E8" s="52">
        <v>150</v>
      </c>
      <c r="F8" s="47">
        <v>1.7</v>
      </c>
      <c r="G8" s="411">
        <v>1.95</v>
      </c>
      <c r="H8" s="47">
        <f>F8/G8</f>
        <v>0.8717948717948718</v>
      </c>
      <c r="I8" s="137">
        <f>H8*E8</f>
        <v>130.76923076923077</v>
      </c>
      <c r="J8" s="62"/>
      <c r="K8" s="407"/>
      <c r="L8" s="59"/>
      <c r="M8" s="42"/>
    </row>
    <row r="9" spans="1:13" ht="27.75" customHeight="1">
      <c r="A9" s="21">
        <v>3</v>
      </c>
      <c r="B9" s="26" t="s">
        <v>104</v>
      </c>
      <c r="C9" s="425" t="s">
        <v>103</v>
      </c>
      <c r="D9" s="431" t="s">
        <v>217</v>
      </c>
      <c r="E9" s="53">
        <v>45</v>
      </c>
      <c r="F9" s="45">
        <v>15</v>
      </c>
      <c r="G9" s="412">
        <v>1.95</v>
      </c>
      <c r="H9" s="47">
        <f>F9/G9</f>
        <v>7.6923076923076925</v>
      </c>
      <c r="I9" s="432">
        <f>H9*E9</f>
        <v>346.1538461538462</v>
      </c>
      <c r="J9" s="62"/>
      <c r="K9" s="407"/>
      <c r="L9" s="59"/>
      <c r="M9" s="37"/>
    </row>
    <row r="10" spans="1:13" ht="20.25" customHeight="1">
      <c r="A10" s="21" t="s">
        <v>45</v>
      </c>
      <c r="B10" s="26" t="s">
        <v>45</v>
      </c>
      <c r="C10" s="425" t="s">
        <v>45</v>
      </c>
      <c r="D10" s="433" t="s">
        <v>45</v>
      </c>
      <c r="E10" s="29" t="s">
        <v>105</v>
      </c>
      <c r="F10" s="29" t="s">
        <v>45</v>
      </c>
      <c r="G10" s="375"/>
      <c r="H10" s="32" t="s">
        <v>45</v>
      </c>
      <c r="I10" s="434" t="s">
        <v>45</v>
      </c>
      <c r="J10" s="66" t="s">
        <v>45</v>
      </c>
      <c r="K10" s="408"/>
      <c r="L10" s="30" t="s">
        <v>44</v>
      </c>
      <c r="M10" s="68"/>
    </row>
    <row r="11" spans="1:13" ht="26.25" customHeight="1" thickBot="1">
      <c r="A11" s="79" t="s">
        <v>45</v>
      </c>
      <c r="B11" s="54"/>
      <c r="C11" s="427"/>
      <c r="D11" s="435"/>
      <c r="E11" s="55"/>
      <c r="F11" s="56"/>
      <c r="G11" s="413"/>
      <c r="H11" s="57"/>
      <c r="I11" s="436"/>
      <c r="J11" s="67"/>
      <c r="K11" s="409"/>
      <c r="L11" s="63"/>
      <c r="M11" s="69"/>
    </row>
    <row r="12" spans="1:13" ht="21" customHeight="1" thickBot="1">
      <c r="A12" s="85"/>
      <c r="B12" s="86"/>
      <c r="C12" s="270"/>
      <c r="D12" s="120"/>
      <c r="E12" s="71"/>
      <c r="F12" s="71"/>
      <c r="G12" s="657" t="s">
        <v>124</v>
      </c>
      <c r="H12" s="659"/>
      <c r="I12" s="398">
        <f>SUM(I7:I11)</f>
        <v>5476.923076923076</v>
      </c>
      <c r="J12" s="271"/>
      <c r="K12" s="271"/>
      <c r="L12" s="272"/>
      <c r="M12" s="87"/>
    </row>
    <row r="13" ht="15">
      <c r="L13" s="46"/>
    </row>
    <row r="14" ht="13.5" customHeight="1">
      <c r="L14" s="46"/>
    </row>
  </sheetData>
  <mergeCells count="10">
    <mergeCell ref="J5:L5"/>
    <mergeCell ref="A5:C5"/>
    <mergeCell ref="G12:H12"/>
    <mergeCell ref="A1:C1"/>
    <mergeCell ref="A2:C2"/>
    <mergeCell ref="A3:C3"/>
    <mergeCell ref="D1:E1"/>
    <mergeCell ref="D2:E2"/>
    <mergeCell ref="D3:E3"/>
    <mergeCell ref="D5:I5"/>
  </mergeCells>
  <printOptions horizontalCentered="1"/>
  <pageMargins left="0.1968503937007874" right="0.1968503937007874" top="0.91" bottom="0.54" header="0.5118110236220472" footer="0.28"/>
  <pageSetup horizontalDpi="600" verticalDpi="600" orientation="landscape" paperSize="9" scale="83" r:id="rId4"/>
  <headerFooter alignWithMargins="0">
    <oddHeader>&amp;C&amp;"Arial,Kalın"&amp;14&amp;UDİĞER MALİYETLER HARCAMA LİSTESİ</oddHeader>
    <oddFooter>&amp;L&amp;"Times New Roman,Normal"&amp;12Yasal Temsilcinin Adı : .........................................&amp;C&amp;"Times New Roman,Normal"&amp;12İmza : .......................&amp;R&amp;"Times New Roman,Normal"&amp;12Tarih : ...................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gokhan.resuloglu</dc:creator>
  <cp:keywords/>
  <dc:description/>
  <cp:lastModifiedBy>kkuru</cp:lastModifiedBy>
  <cp:lastPrinted>2008-08-07T14:51:10Z</cp:lastPrinted>
  <dcterms:created xsi:type="dcterms:W3CDTF">2006-09-27T07:03:14Z</dcterms:created>
  <dcterms:modified xsi:type="dcterms:W3CDTF">2008-08-07T14:52:24Z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